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1\Oprava trati v úseku Středokluky - Podlešín - Slaný\"/>
    </mc:Choice>
  </mc:AlternateContent>
  <bookViews>
    <workbookView xWindow="0" yWindow="0" windowWidth="28800" windowHeight="12345" activeTab="1"/>
  </bookViews>
  <sheets>
    <sheet name="Rekapitulace stavby" sheetId="1" r:id="rId1"/>
    <sheet name="SO 01 - Oprava trati v ús..." sheetId="2" r:id="rId2"/>
    <sheet name="SO 02 - Oprava trati v ús..." sheetId="3" r:id="rId3"/>
    <sheet name="01 - P 2253 S" sheetId="4" r:id="rId4"/>
    <sheet name="02 - P 2254 S" sheetId="5" r:id="rId5"/>
    <sheet name="03 - P 2255 T km 37,788 v SČ" sheetId="6" r:id="rId6"/>
    <sheet name="04 - P 2256 D+M v km 38,0..." sheetId="7" r:id="rId7"/>
    <sheet name="05 - P 2257 S" sheetId="8" r:id="rId8"/>
    <sheet name="06 - P 2261 S v km 43,804" sheetId="9" r:id="rId9"/>
    <sheet name="07 - P 2262 S  v SČ" sheetId="10" r:id="rId10"/>
    <sheet name="SO 04 - VRN" sheetId="11" r:id="rId11"/>
  </sheets>
  <definedNames>
    <definedName name="_xlnm._FilterDatabase" localSheetId="3" hidden="1">'01 - P 2253 S'!$C$127:$K$215</definedName>
    <definedName name="_xlnm._FilterDatabase" localSheetId="4" hidden="1">'02 - P 2254 S'!$C$127:$K$215</definedName>
    <definedName name="_xlnm._FilterDatabase" localSheetId="5" hidden="1">'03 - P 2255 T km 37,788 v SČ'!$C$127:$K$226</definedName>
    <definedName name="_xlnm._FilterDatabase" localSheetId="6" hidden="1">'04 - P 2256 D+M v km 38,0...'!$C$127:$K$153</definedName>
    <definedName name="_xlnm._FilterDatabase" localSheetId="7" hidden="1">'05 - P 2257 S'!$C$127:$K$217</definedName>
    <definedName name="_xlnm._FilterDatabase" localSheetId="8" hidden="1">'06 - P 2261 S v km 43,804'!$C$127:$K$223</definedName>
    <definedName name="_xlnm._FilterDatabase" localSheetId="9" hidden="1">'07 - P 2262 S  v SČ'!$C$127:$K$230</definedName>
    <definedName name="_xlnm._FilterDatabase" localSheetId="1" hidden="1">'SO 01 - Oprava trati v ús...'!$C$118:$K$257</definedName>
    <definedName name="_xlnm._FilterDatabase" localSheetId="2" hidden="1">'SO 02 - Oprava trati v ús...'!$C$119:$K$312</definedName>
    <definedName name="_xlnm._FilterDatabase" localSheetId="10" hidden="1">'SO 04 - VRN'!$C$116:$K$133</definedName>
    <definedName name="_xlnm.Print_Titles" localSheetId="3">'01 - P 2253 S'!$127:$127</definedName>
    <definedName name="_xlnm.Print_Titles" localSheetId="4">'02 - P 2254 S'!$127:$127</definedName>
    <definedName name="_xlnm.Print_Titles" localSheetId="5">'03 - P 2255 T km 37,788 v SČ'!$127:$127</definedName>
    <definedName name="_xlnm.Print_Titles" localSheetId="6">'04 - P 2256 D+M v km 38,0...'!$127:$127</definedName>
    <definedName name="_xlnm.Print_Titles" localSheetId="7">'05 - P 2257 S'!$127:$127</definedName>
    <definedName name="_xlnm.Print_Titles" localSheetId="8">'06 - P 2261 S v km 43,804'!$127:$127</definedName>
    <definedName name="_xlnm.Print_Titles" localSheetId="9">'07 - P 2262 S  v SČ'!$127:$127</definedName>
    <definedName name="_xlnm.Print_Titles" localSheetId="0">'Rekapitulace stavby'!$92:$92</definedName>
    <definedName name="_xlnm.Print_Titles" localSheetId="1">'SO 01 - Oprava trati v ús...'!$118:$118</definedName>
    <definedName name="_xlnm.Print_Titles" localSheetId="2">'SO 02 - Oprava trati v ús...'!$119:$119</definedName>
    <definedName name="_xlnm.Print_Titles" localSheetId="10">'SO 04 - VRN'!$116:$116</definedName>
    <definedName name="_xlnm.Print_Area" localSheetId="3">'01 - P 2253 S'!$C$4:$J$76,'01 - P 2253 S'!$C$82:$J$105,'01 - P 2253 S'!$C$111:$K$215</definedName>
    <definedName name="_xlnm.Print_Area" localSheetId="4">'02 - P 2254 S'!$C$4:$J$76,'02 - P 2254 S'!$C$82:$J$105,'02 - P 2254 S'!$C$111:$K$215</definedName>
    <definedName name="_xlnm.Print_Area" localSheetId="5">'03 - P 2255 T km 37,788 v SČ'!$C$4:$J$76,'03 - P 2255 T km 37,788 v SČ'!$C$82:$J$105,'03 - P 2255 T km 37,788 v SČ'!$C$111:$K$226</definedName>
    <definedName name="_xlnm.Print_Area" localSheetId="6">'04 - P 2256 D+M v km 38,0...'!$C$4:$J$76,'04 - P 2256 D+M v km 38,0...'!$C$82:$J$105,'04 - P 2256 D+M v km 38,0...'!$C$111:$K$153</definedName>
    <definedName name="_xlnm.Print_Area" localSheetId="7">'05 - P 2257 S'!$C$4:$J$76,'05 - P 2257 S'!$C$82:$J$105,'05 - P 2257 S'!$C$111:$K$217</definedName>
    <definedName name="_xlnm.Print_Area" localSheetId="8">'06 - P 2261 S v km 43,804'!$C$4:$J$76,'06 - P 2261 S v km 43,804'!$C$82:$J$105,'06 - P 2261 S v km 43,804'!$C$111:$K$223</definedName>
    <definedName name="_xlnm.Print_Area" localSheetId="9">'07 - P 2262 S  v SČ'!$C$4:$J$76,'07 - P 2262 S  v SČ'!$C$82:$J$105,'07 - P 2262 S  v SČ'!$C$111:$K$230</definedName>
    <definedName name="_xlnm.Print_Area" localSheetId="0">'Rekapitulace stavby'!$D$4:$AO$76,'Rekapitulace stavby'!$C$82:$AQ$108</definedName>
    <definedName name="_xlnm.Print_Area" localSheetId="1">'SO 01 - Oprava trati v ús...'!$C$4:$J$76,'SO 01 - Oprava trati v ús...'!$C$82:$J$100,'SO 01 - Oprava trati v ús...'!$C$106:$K$257</definedName>
    <definedName name="_xlnm.Print_Area" localSheetId="2">'SO 02 - Oprava trati v ús...'!$C$4:$J$76,'SO 02 - Oprava trati v ús...'!$C$82:$J$101,'SO 02 - Oprava trati v ús...'!$C$107:$K$312</definedName>
    <definedName name="_xlnm.Print_Area" localSheetId="10">'SO 04 - VRN'!$C$4:$J$76,'SO 04 - VRN'!$C$82:$J$98,'SO 04 - VRN'!$C$104:$K$133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107" i="1"/>
  <c r="J35" i="11"/>
  <c r="AX107" i="1"/>
  <c r="BI131" i="11"/>
  <c r="BH131" i="11"/>
  <c r="BG131" i="11"/>
  <c r="BF131" i="11"/>
  <c r="T131" i="11"/>
  <c r="R131" i="11"/>
  <c r="P131" i="11"/>
  <c r="BI128" i="11"/>
  <c r="BH128" i="11"/>
  <c r="BG128" i="11"/>
  <c r="BF128" i="11"/>
  <c r="T128" i="11"/>
  <c r="R128" i="11"/>
  <c r="P128" i="11"/>
  <c r="BI125" i="11"/>
  <c r="BH125" i="11"/>
  <c r="BG125" i="11"/>
  <c r="BF125" i="11"/>
  <c r="T125" i="11"/>
  <c r="R125" i="11"/>
  <c r="R118" i="11" s="1"/>
  <c r="R117" i="11" s="1"/>
  <c r="P125" i="11"/>
  <c r="BI122" i="11"/>
  <c r="BH122" i="11"/>
  <c r="BG122" i="11"/>
  <c r="BF122" i="11"/>
  <c r="T122" i="11"/>
  <c r="R122" i="11"/>
  <c r="P122" i="11"/>
  <c r="BI119" i="11"/>
  <c r="BH119" i="11"/>
  <c r="BG119" i="11"/>
  <c r="BF119" i="11"/>
  <c r="T119" i="11"/>
  <c r="R119" i="11"/>
  <c r="P119" i="11"/>
  <c r="P118" i="11" s="1"/>
  <c r="P117" i="11" s="1"/>
  <c r="AU107" i="1" s="1"/>
  <c r="F111" i="11"/>
  <c r="E109" i="11"/>
  <c r="F89" i="11"/>
  <c r="E87" i="11"/>
  <c r="J24" i="11"/>
  <c r="E24" i="11"/>
  <c r="J114" i="11"/>
  <c r="J23" i="11"/>
  <c r="J21" i="11"/>
  <c r="E21" i="11"/>
  <c r="J113" i="11"/>
  <c r="J20" i="11"/>
  <c r="J18" i="11"/>
  <c r="E18" i="11"/>
  <c r="F92" i="11"/>
  <c r="J17" i="11"/>
  <c r="J15" i="11"/>
  <c r="E15" i="11"/>
  <c r="F91" i="11"/>
  <c r="J14" i="11"/>
  <c r="J12" i="11"/>
  <c r="J111" i="11"/>
  <c r="E7" i="11"/>
  <c r="E85" i="11" s="1"/>
  <c r="J41" i="10"/>
  <c r="J40" i="10"/>
  <c r="AY106" i="1"/>
  <c r="J39" i="10"/>
  <c r="AX106" i="1"/>
  <c r="BI228" i="10"/>
  <c r="BH228" i="10"/>
  <c r="BG228" i="10"/>
  <c r="BF228" i="10"/>
  <c r="T228" i="10"/>
  <c r="R228" i="10"/>
  <c r="P228" i="10"/>
  <c r="BI225" i="10"/>
  <c r="BH225" i="10"/>
  <c r="BG225" i="10"/>
  <c r="BF225" i="10"/>
  <c r="T225" i="10"/>
  <c r="R225" i="10"/>
  <c r="P225" i="10"/>
  <c r="BI221" i="10"/>
  <c r="BH221" i="10"/>
  <c r="BG221" i="10"/>
  <c r="BF221" i="10"/>
  <c r="T221" i="10"/>
  <c r="R221" i="10"/>
  <c r="P221" i="10"/>
  <c r="BI217" i="10"/>
  <c r="BH217" i="10"/>
  <c r="BG217" i="10"/>
  <c r="BF217" i="10"/>
  <c r="T217" i="10"/>
  <c r="R217" i="10"/>
  <c r="P217" i="10"/>
  <c r="BI214" i="10"/>
  <c r="BH214" i="10"/>
  <c r="BG214" i="10"/>
  <c r="BF214" i="10"/>
  <c r="T214" i="10"/>
  <c r="R214" i="10"/>
  <c r="P214" i="10"/>
  <c r="BI211" i="10"/>
  <c r="BH211" i="10"/>
  <c r="BG211" i="10"/>
  <c r="BF211" i="10"/>
  <c r="T211" i="10"/>
  <c r="R211" i="10"/>
  <c r="P211" i="10"/>
  <c r="BI205" i="10"/>
  <c r="BH205" i="10"/>
  <c r="BG205" i="10"/>
  <c r="BF205" i="10"/>
  <c r="T205" i="10"/>
  <c r="R205" i="10"/>
  <c r="P205" i="10"/>
  <c r="BI201" i="10"/>
  <c r="BH201" i="10"/>
  <c r="BG201" i="10"/>
  <c r="BF201" i="10"/>
  <c r="T201" i="10"/>
  <c r="R201" i="10"/>
  <c r="P201" i="10"/>
  <c r="BI198" i="10"/>
  <c r="BH198" i="10"/>
  <c r="BG198" i="10"/>
  <c r="BF198" i="10"/>
  <c r="T198" i="10"/>
  <c r="R198" i="10"/>
  <c r="P198" i="10"/>
  <c r="BI195" i="10"/>
  <c r="BH195" i="10"/>
  <c r="BG195" i="10"/>
  <c r="BF195" i="10"/>
  <c r="T195" i="10"/>
  <c r="R195" i="10"/>
  <c r="P195" i="10"/>
  <c r="BI193" i="10"/>
  <c r="BH193" i="10"/>
  <c r="BG193" i="10"/>
  <c r="BF193" i="10"/>
  <c r="T193" i="10"/>
  <c r="R193" i="10"/>
  <c r="P193" i="10"/>
  <c r="BI190" i="10"/>
  <c r="BH190" i="10"/>
  <c r="BG190" i="10"/>
  <c r="BF190" i="10"/>
  <c r="T190" i="10"/>
  <c r="R190" i="10"/>
  <c r="P190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2" i="10"/>
  <c r="BH182" i="10"/>
  <c r="BG182" i="10"/>
  <c r="BF182" i="10"/>
  <c r="T182" i="10"/>
  <c r="R182" i="10"/>
  <c r="P182" i="10"/>
  <c r="BI179" i="10"/>
  <c r="BH179" i="10"/>
  <c r="BG179" i="10"/>
  <c r="BF179" i="10"/>
  <c r="T179" i="10"/>
  <c r="R179" i="10"/>
  <c r="P179" i="10"/>
  <c r="BI176" i="10"/>
  <c r="BH176" i="10"/>
  <c r="BG176" i="10"/>
  <c r="BF176" i="10"/>
  <c r="T176" i="10"/>
  <c r="R176" i="10"/>
  <c r="P176" i="10"/>
  <c r="BI173" i="10"/>
  <c r="BH173" i="10"/>
  <c r="BG173" i="10"/>
  <c r="BF173" i="10"/>
  <c r="T173" i="10"/>
  <c r="R173" i="10"/>
  <c r="P173" i="10"/>
  <c r="BI170" i="10"/>
  <c r="BH170" i="10"/>
  <c r="BG170" i="10"/>
  <c r="BF170" i="10"/>
  <c r="T170" i="10"/>
  <c r="R170" i="10"/>
  <c r="P170" i="10"/>
  <c r="BI167" i="10"/>
  <c r="BH167" i="10"/>
  <c r="BG167" i="10"/>
  <c r="BF167" i="10"/>
  <c r="T167" i="10"/>
  <c r="R167" i="10"/>
  <c r="P167" i="10"/>
  <c r="BI164" i="10"/>
  <c r="BH164" i="10"/>
  <c r="BG164" i="10"/>
  <c r="BF164" i="10"/>
  <c r="T164" i="10"/>
  <c r="R164" i="10"/>
  <c r="P164" i="10"/>
  <c r="BI161" i="10"/>
  <c r="BH161" i="10"/>
  <c r="BG161" i="10"/>
  <c r="BF161" i="10"/>
  <c r="T161" i="10"/>
  <c r="R161" i="10"/>
  <c r="P161" i="10"/>
  <c r="BI158" i="10"/>
  <c r="BH158" i="10"/>
  <c r="BG158" i="10"/>
  <c r="BF158" i="10"/>
  <c r="T158" i="10"/>
  <c r="R158" i="10"/>
  <c r="P158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7" i="10"/>
  <c r="BH147" i="10"/>
  <c r="BG147" i="10"/>
  <c r="BF147" i="10"/>
  <c r="T147" i="10"/>
  <c r="R147" i="10"/>
  <c r="P147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F122" i="10"/>
  <c r="E120" i="10"/>
  <c r="F93" i="10"/>
  <c r="E91" i="10"/>
  <c r="J28" i="10"/>
  <c r="E28" i="10"/>
  <c r="J96" i="10" s="1"/>
  <c r="J27" i="10"/>
  <c r="J25" i="10"/>
  <c r="E25" i="10"/>
  <c r="J124" i="10" s="1"/>
  <c r="J24" i="10"/>
  <c r="J22" i="10"/>
  <c r="E22" i="10"/>
  <c r="F96" i="10" s="1"/>
  <c r="J21" i="10"/>
  <c r="J19" i="10"/>
  <c r="E19" i="10"/>
  <c r="F124" i="10" s="1"/>
  <c r="J18" i="10"/>
  <c r="J16" i="10"/>
  <c r="J93" i="10" s="1"/>
  <c r="E7" i="10"/>
  <c r="E114" i="10"/>
  <c r="J41" i="9"/>
  <c r="J40" i="9"/>
  <c r="AY105" i="1" s="1"/>
  <c r="J39" i="9"/>
  <c r="AX105" i="1"/>
  <c r="BI221" i="9"/>
  <c r="BH221" i="9"/>
  <c r="BG221" i="9"/>
  <c r="BF221" i="9"/>
  <c r="T221" i="9"/>
  <c r="R221" i="9"/>
  <c r="P221" i="9"/>
  <c r="BI218" i="9"/>
  <c r="BH218" i="9"/>
  <c r="BG218" i="9"/>
  <c r="BF218" i="9"/>
  <c r="T218" i="9"/>
  <c r="R218" i="9"/>
  <c r="P218" i="9"/>
  <c r="BI214" i="9"/>
  <c r="BH214" i="9"/>
  <c r="BG214" i="9"/>
  <c r="BF214" i="9"/>
  <c r="T214" i="9"/>
  <c r="R214" i="9"/>
  <c r="P214" i="9"/>
  <c r="BI210" i="9"/>
  <c r="BH210" i="9"/>
  <c r="BG210" i="9"/>
  <c r="BF210" i="9"/>
  <c r="T210" i="9"/>
  <c r="R210" i="9"/>
  <c r="P210" i="9"/>
  <c r="BI207" i="9"/>
  <c r="BH207" i="9"/>
  <c r="BG207" i="9"/>
  <c r="BF207" i="9"/>
  <c r="T207" i="9"/>
  <c r="R207" i="9"/>
  <c r="P207" i="9"/>
  <c r="BI204" i="9"/>
  <c r="BH204" i="9"/>
  <c r="BG204" i="9"/>
  <c r="BF204" i="9"/>
  <c r="T204" i="9"/>
  <c r="R204" i="9"/>
  <c r="P204" i="9"/>
  <c r="BI198" i="9"/>
  <c r="BH198" i="9"/>
  <c r="BG198" i="9"/>
  <c r="BF198" i="9"/>
  <c r="T198" i="9"/>
  <c r="R198" i="9"/>
  <c r="P198" i="9"/>
  <c r="BI194" i="9"/>
  <c r="BH194" i="9"/>
  <c r="BG194" i="9"/>
  <c r="BF194" i="9"/>
  <c r="T194" i="9"/>
  <c r="R194" i="9"/>
  <c r="P194" i="9"/>
  <c r="BI191" i="9"/>
  <c r="BH191" i="9"/>
  <c r="BG191" i="9"/>
  <c r="BF191" i="9"/>
  <c r="T191" i="9"/>
  <c r="R191" i="9"/>
  <c r="P191" i="9"/>
  <c r="BI188" i="9"/>
  <c r="BH188" i="9"/>
  <c r="BG188" i="9"/>
  <c r="BF188" i="9"/>
  <c r="T188" i="9"/>
  <c r="R188" i="9"/>
  <c r="P188" i="9"/>
  <c r="BI185" i="9"/>
  <c r="BH185" i="9"/>
  <c r="BG185" i="9"/>
  <c r="BF185" i="9"/>
  <c r="T185" i="9"/>
  <c r="R185" i="9"/>
  <c r="P185" i="9"/>
  <c r="BI182" i="9"/>
  <c r="BH182" i="9"/>
  <c r="BG182" i="9"/>
  <c r="BF182" i="9"/>
  <c r="T182" i="9"/>
  <c r="R182" i="9"/>
  <c r="P182" i="9"/>
  <c r="BI179" i="9"/>
  <c r="BH179" i="9"/>
  <c r="BG179" i="9"/>
  <c r="BF179" i="9"/>
  <c r="T179" i="9"/>
  <c r="R179" i="9"/>
  <c r="P179" i="9"/>
  <c r="BI176" i="9"/>
  <c r="BH176" i="9"/>
  <c r="BG176" i="9"/>
  <c r="BF176" i="9"/>
  <c r="T176" i="9"/>
  <c r="R176" i="9"/>
  <c r="P176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7" i="9"/>
  <c r="BH167" i="9"/>
  <c r="BG167" i="9"/>
  <c r="BF167" i="9"/>
  <c r="T167" i="9"/>
  <c r="R167" i="9"/>
  <c r="P167" i="9"/>
  <c r="BI164" i="9"/>
  <c r="BH164" i="9"/>
  <c r="BG164" i="9"/>
  <c r="BF164" i="9"/>
  <c r="T164" i="9"/>
  <c r="R164" i="9"/>
  <c r="P164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4" i="9"/>
  <c r="BH144" i="9"/>
  <c r="BG144" i="9"/>
  <c r="BF144" i="9"/>
  <c r="T144" i="9"/>
  <c r="R144" i="9"/>
  <c r="P144" i="9"/>
  <c r="BI140" i="9"/>
  <c r="BH140" i="9"/>
  <c r="BG140" i="9"/>
  <c r="BF140" i="9"/>
  <c r="T140" i="9"/>
  <c r="R140" i="9"/>
  <c r="P140" i="9"/>
  <c r="BI137" i="9"/>
  <c r="BH137" i="9"/>
  <c r="BG137" i="9"/>
  <c r="BF137" i="9"/>
  <c r="T137" i="9"/>
  <c r="R137" i="9"/>
  <c r="P137" i="9"/>
  <c r="BI134" i="9"/>
  <c r="BH134" i="9"/>
  <c r="BG134" i="9"/>
  <c r="BF134" i="9"/>
  <c r="T134" i="9"/>
  <c r="R134" i="9"/>
  <c r="P134" i="9"/>
  <c r="BI131" i="9"/>
  <c r="BH131" i="9"/>
  <c r="BG131" i="9"/>
  <c r="BF131" i="9"/>
  <c r="T131" i="9"/>
  <c r="R131" i="9"/>
  <c r="P131" i="9"/>
  <c r="F122" i="9"/>
  <c r="E120" i="9"/>
  <c r="F93" i="9"/>
  <c r="E91" i="9"/>
  <c r="J28" i="9"/>
  <c r="E28" i="9"/>
  <c r="J96" i="9"/>
  <c r="J27" i="9"/>
  <c r="J25" i="9"/>
  <c r="E25" i="9"/>
  <c r="J95" i="9"/>
  <c r="J24" i="9"/>
  <c r="J22" i="9"/>
  <c r="E22" i="9"/>
  <c r="F125" i="9"/>
  <c r="J21" i="9"/>
  <c r="J19" i="9"/>
  <c r="E19" i="9"/>
  <c r="F95" i="9"/>
  <c r="J18" i="9"/>
  <c r="J16" i="9"/>
  <c r="J122" i="9"/>
  <c r="E7" i="9"/>
  <c r="E85" i="9"/>
  <c r="J41" i="8"/>
  <c r="J40" i="8"/>
  <c r="AY104" i="1"/>
  <c r="J39" i="8"/>
  <c r="AX104" i="1" s="1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08" i="8"/>
  <c r="BH208" i="8"/>
  <c r="BG208" i="8"/>
  <c r="BF208" i="8"/>
  <c r="T208" i="8"/>
  <c r="R208" i="8"/>
  <c r="P208" i="8"/>
  <c r="BI205" i="8"/>
  <c r="BH205" i="8"/>
  <c r="BG205" i="8"/>
  <c r="BF205" i="8"/>
  <c r="T205" i="8"/>
  <c r="R205" i="8"/>
  <c r="P205" i="8"/>
  <c r="BI202" i="8"/>
  <c r="BH202" i="8"/>
  <c r="BG202" i="8"/>
  <c r="BF202" i="8"/>
  <c r="T202" i="8"/>
  <c r="R202" i="8"/>
  <c r="P202" i="8"/>
  <c r="BI199" i="8"/>
  <c r="BH199" i="8"/>
  <c r="BG199" i="8"/>
  <c r="BF199" i="8"/>
  <c r="T199" i="8"/>
  <c r="R199" i="8"/>
  <c r="P199" i="8"/>
  <c r="BI195" i="8"/>
  <c r="BH195" i="8"/>
  <c r="BG195" i="8"/>
  <c r="BF195" i="8"/>
  <c r="T195" i="8"/>
  <c r="R195" i="8"/>
  <c r="P195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79" i="8"/>
  <c r="BH179" i="8"/>
  <c r="BG179" i="8"/>
  <c r="BF179" i="8"/>
  <c r="T179" i="8"/>
  <c r="R179" i="8"/>
  <c r="P179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7" i="8"/>
  <c r="BH167" i="8"/>
  <c r="BG167" i="8"/>
  <c r="BF167" i="8"/>
  <c r="T167" i="8"/>
  <c r="R167" i="8"/>
  <c r="P167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7" i="8"/>
  <c r="BH147" i="8"/>
  <c r="BG147" i="8"/>
  <c r="BF147" i="8"/>
  <c r="T147" i="8"/>
  <c r="R147" i="8"/>
  <c r="P147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F122" i="8"/>
  <c r="E120" i="8"/>
  <c r="F93" i="8"/>
  <c r="E91" i="8"/>
  <c r="J28" i="8"/>
  <c r="E28" i="8"/>
  <c r="J96" i="8" s="1"/>
  <c r="J27" i="8"/>
  <c r="J25" i="8"/>
  <c r="E25" i="8"/>
  <c r="J95" i="8" s="1"/>
  <c r="J24" i="8"/>
  <c r="J22" i="8"/>
  <c r="E22" i="8"/>
  <c r="F125" i="8" s="1"/>
  <c r="J21" i="8"/>
  <c r="J19" i="8"/>
  <c r="E19" i="8"/>
  <c r="F124" i="8" s="1"/>
  <c r="J18" i="8"/>
  <c r="J16" i="8"/>
  <c r="J122" i="8"/>
  <c r="E7" i="8"/>
  <c r="E114" i="8"/>
  <c r="J41" i="7"/>
  <c r="J40" i="7"/>
  <c r="AY102" i="1" s="1"/>
  <c r="J39" i="7"/>
  <c r="AX102" i="1"/>
  <c r="BI151" i="7"/>
  <c r="BH151" i="7"/>
  <c r="BG151" i="7"/>
  <c r="BF151" i="7"/>
  <c r="T151" i="7"/>
  <c r="T150" i="7" s="1"/>
  <c r="R151" i="7"/>
  <c r="R150" i="7"/>
  <c r="P151" i="7"/>
  <c r="P150" i="7" s="1"/>
  <c r="BI147" i="7"/>
  <c r="BH147" i="7"/>
  <c r="BG147" i="7"/>
  <c r="BF147" i="7"/>
  <c r="T147" i="7"/>
  <c r="T146" i="7"/>
  <c r="R147" i="7"/>
  <c r="R146" i="7" s="1"/>
  <c r="P147" i="7"/>
  <c r="P146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F122" i="7"/>
  <c r="E120" i="7"/>
  <c r="F93" i="7"/>
  <c r="E91" i="7"/>
  <c r="J28" i="7"/>
  <c r="E28" i="7"/>
  <c r="J125" i="7" s="1"/>
  <c r="J27" i="7"/>
  <c r="J25" i="7"/>
  <c r="E25" i="7"/>
  <c r="J124" i="7" s="1"/>
  <c r="J24" i="7"/>
  <c r="J22" i="7"/>
  <c r="E22" i="7"/>
  <c r="F125" i="7" s="1"/>
  <c r="J21" i="7"/>
  <c r="J19" i="7"/>
  <c r="E19" i="7"/>
  <c r="F124" i="7" s="1"/>
  <c r="J18" i="7"/>
  <c r="J16" i="7"/>
  <c r="J122" i="7"/>
  <c r="E7" i="7"/>
  <c r="E114" i="7"/>
  <c r="J41" i="6"/>
  <c r="J40" i="6"/>
  <c r="AY101" i="1" s="1"/>
  <c r="J39" i="6"/>
  <c r="AX101" i="1"/>
  <c r="BI224" i="6"/>
  <c r="BH224" i="6"/>
  <c r="BG224" i="6"/>
  <c r="BF224" i="6"/>
  <c r="T224" i="6"/>
  <c r="R224" i="6"/>
  <c r="P224" i="6"/>
  <c r="BI221" i="6"/>
  <c r="BH221" i="6"/>
  <c r="BG221" i="6"/>
  <c r="BF221" i="6"/>
  <c r="T221" i="6"/>
  <c r="R221" i="6"/>
  <c r="P221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3" i="6"/>
  <c r="BH203" i="6"/>
  <c r="BG203" i="6"/>
  <c r="BF203" i="6"/>
  <c r="T203" i="6"/>
  <c r="R203" i="6"/>
  <c r="P203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7" i="6"/>
  <c r="BH187" i="6"/>
  <c r="BG187" i="6"/>
  <c r="BF187" i="6"/>
  <c r="T187" i="6"/>
  <c r="R187" i="6"/>
  <c r="P187" i="6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F122" i="6"/>
  <c r="E120" i="6"/>
  <c r="F93" i="6"/>
  <c r="E91" i="6"/>
  <c r="J28" i="6"/>
  <c r="E28" i="6"/>
  <c r="J125" i="6"/>
  <c r="J27" i="6"/>
  <c r="J25" i="6"/>
  <c r="E25" i="6"/>
  <c r="J124" i="6"/>
  <c r="J24" i="6"/>
  <c r="J22" i="6"/>
  <c r="E22" i="6"/>
  <c r="F125" i="6"/>
  <c r="J21" i="6"/>
  <c r="J19" i="6"/>
  <c r="E19" i="6"/>
  <c r="F124" i="6"/>
  <c r="J18" i="6"/>
  <c r="J16" i="6"/>
  <c r="J122" i="6"/>
  <c r="E7" i="6"/>
  <c r="E114" i="6" s="1"/>
  <c r="J41" i="5"/>
  <c r="J40" i="5"/>
  <c r="AY100" i="1"/>
  <c r="J39" i="5"/>
  <c r="AX100" i="1"/>
  <c r="BI213" i="5"/>
  <c r="BH213" i="5"/>
  <c r="BG213" i="5"/>
  <c r="BF213" i="5"/>
  <c r="T213" i="5"/>
  <c r="R213" i="5"/>
  <c r="P213" i="5"/>
  <c r="BI210" i="5"/>
  <c r="BH210" i="5"/>
  <c r="BG210" i="5"/>
  <c r="BF210" i="5"/>
  <c r="T210" i="5"/>
  <c r="R210" i="5"/>
  <c r="P210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F122" i="5"/>
  <c r="E120" i="5"/>
  <c r="F93" i="5"/>
  <c r="E91" i="5"/>
  <c r="J28" i="5"/>
  <c r="E28" i="5"/>
  <c r="J125" i="5"/>
  <c r="J27" i="5"/>
  <c r="J25" i="5"/>
  <c r="E25" i="5"/>
  <c r="J124" i="5"/>
  <c r="J24" i="5"/>
  <c r="J22" i="5"/>
  <c r="E22" i="5"/>
  <c r="F125" i="5"/>
  <c r="J21" i="5"/>
  <c r="J19" i="5"/>
  <c r="E19" i="5"/>
  <c r="F124" i="5"/>
  <c r="J18" i="5"/>
  <c r="J16" i="5"/>
  <c r="J122" i="5"/>
  <c r="E7" i="5"/>
  <c r="E114" i="5"/>
  <c r="J41" i="4"/>
  <c r="J40" i="4"/>
  <c r="AY99" i="1"/>
  <c r="J39" i="4"/>
  <c r="AX99" i="1" s="1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F122" i="4"/>
  <c r="E120" i="4"/>
  <c r="F93" i="4"/>
  <c r="E91" i="4"/>
  <c r="J28" i="4"/>
  <c r="E28" i="4"/>
  <c r="J125" i="4" s="1"/>
  <c r="J27" i="4"/>
  <c r="J25" i="4"/>
  <c r="E25" i="4"/>
  <c r="J124" i="4" s="1"/>
  <c r="J24" i="4"/>
  <c r="J22" i="4"/>
  <c r="E22" i="4"/>
  <c r="F125" i="4" s="1"/>
  <c r="J21" i="4"/>
  <c r="J19" i="4"/>
  <c r="E19" i="4"/>
  <c r="F124" i="4" s="1"/>
  <c r="J18" i="4"/>
  <c r="J16" i="4"/>
  <c r="J122" i="4" s="1"/>
  <c r="E7" i="4"/>
  <c r="E85" i="4"/>
  <c r="J37" i="3"/>
  <c r="J36" i="3"/>
  <c r="AY96" i="1" s="1"/>
  <c r="J35" i="3"/>
  <c r="AX96" i="1"/>
  <c r="BI310" i="3"/>
  <c r="BH310" i="3"/>
  <c r="BG310" i="3"/>
  <c r="BF310" i="3"/>
  <c r="T310" i="3"/>
  <c r="T309" i="3"/>
  <c r="R310" i="3"/>
  <c r="R309" i="3"/>
  <c r="P310" i="3"/>
  <c r="P309" i="3"/>
  <c r="BI306" i="3"/>
  <c r="BH306" i="3"/>
  <c r="BG306" i="3"/>
  <c r="BF306" i="3"/>
  <c r="T306" i="3"/>
  <c r="R306" i="3"/>
  <c r="P306" i="3"/>
  <c r="BI301" i="3"/>
  <c r="BH301" i="3"/>
  <c r="BG301" i="3"/>
  <c r="BF301" i="3"/>
  <c r="T301" i="3"/>
  <c r="R301" i="3"/>
  <c r="P301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2" i="3"/>
  <c r="BH282" i="3"/>
  <c r="BG282" i="3"/>
  <c r="BF282" i="3"/>
  <c r="T282" i="3"/>
  <c r="R282" i="3"/>
  <c r="P282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4" i="3"/>
  <c r="BH134" i="3"/>
  <c r="BG134" i="3"/>
  <c r="BF134" i="3"/>
  <c r="T134" i="3"/>
  <c r="R134" i="3"/>
  <c r="P134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92" i="3" s="1"/>
  <c r="J23" i="3"/>
  <c r="J21" i="3"/>
  <c r="E21" i="3"/>
  <c r="J116" i="3" s="1"/>
  <c r="J20" i="3"/>
  <c r="J18" i="3"/>
  <c r="E18" i="3"/>
  <c r="F117" i="3" s="1"/>
  <c r="J17" i="3"/>
  <c r="J15" i="3"/>
  <c r="E15" i="3"/>
  <c r="F116" i="3" s="1"/>
  <c r="J14" i="3"/>
  <c r="J12" i="3"/>
  <c r="J114" i="3"/>
  <c r="E7" i="3"/>
  <c r="E110" i="3"/>
  <c r="J37" i="2"/>
  <c r="J36" i="2"/>
  <c r="AY95" i="1" s="1"/>
  <c r="J35" i="2"/>
  <c r="AX95" i="1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91" i="2" s="1"/>
  <c r="J20" i="2"/>
  <c r="J18" i="2"/>
  <c r="E18" i="2"/>
  <c r="F92" i="2" s="1"/>
  <c r="J17" i="2"/>
  <c r="J15" i="2"/>
  <c r="E15" i="2"/>
  <c r="F115" i="2" s="1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31" i="11"/>
  <c r="J131" i="11"/>
  <c r="BK128" i="11"/>
  <c r="J128" i="11"/>
  <c r="BK125" i="11"/>
  <c r="J125" i="11"/>
  <c r="BK122" i="11"/>
  <c r="J122" i="11"/>
  <c r="BK119" i="11"/>
  <c r="J119" i="11"/>
  <c r="J217" i="10"/>
  <c r="BK193" i="10"/>
  <c r="BK190" i="10"/>
  <c r="J187" i="10"/>
  <c r="BK185" i="10"/>
  <c r="BK182" i="10"/>
  <c r="BK179" i="10"/>
  <c r="J176" i="10"/>
  <c r="J173" i="10"/>
  <c r="J170" i="10"/>
  <c r="BK167" i="10"/>
  <c r="BK164" i="10"/>
  <c r="J161" i="10"/>
  <c r="BK158" i="10"/>
  <c r="J154" i="10"/>
  <c r="BK151" i="10"/>
  <c r="J147" i="10"/>
  <c r="BK143" i="10"/>
  <c r="BK137" i="10"/>
  <c r="J131" i="10"/>
  <c r="J221" i="9"/>
  <c r="J218" i="9"/>
  <c r="BK214" i="9"/>
  <c r="J210" i="9"/>
  <c r="BK207" i="9"/>
  <c r="J204" i="9"/>
  <c r="J198" i="9"/>
  <c r="BK191" i="9"/>
  <c r="J188" i="9"/>
  <c r="BK185" i="9"/>
  <c r="J182" i="9"/>
  <c r="BK179" i="9"/>
  <c r="J176" i="9"/>
  <c r="BK173" i="9"/>
  <c r="BK170" i="9"/>
  <c r="J167" i="9"/>
  <c r="J164" i="9"/>
  <c r="J158" i="9"/>
  <c r="J148" i="9"/>
  <c r="J144" i="9"/>
  <c r="BK137" i="9"/>
  <c r="J131" i="9"/>
  <c r="J208" i="8"/>
  <c r="BK205" i="8"/>
  <c r="BK202" i="8"/>
  <c r="BK185" i="8"/>
  <c r="BK179" i="8"/>
  <c r="J176" i="8"/>
  <c r="J173" i="8"/>
  <c r="BK167" i="8"/>
  <c r="J164" i="8"/>
  <c r="BK158" i="8"/>
  <c r="BK151" i="8"/>
  <c r="J147" i="8"/>
  <c r="J143" i="8"/>
  <c r="BK140" i="8"/>
  <c r="J137" i="8"/>
  <c r="J134" i="8"/>
  <c r="J131" i="8"/>
  <c r="J151" i="7"/>
  <c r="J143" i="7"/>
  <c r="BK140" i="7"/>
  <c r="BK137" i="7"/>
  <c r="BK134" i="7"/>
  <c r="J224" i="6"/>
  <c r="J221" i="6"/>
  <c r="BK217" i="6"/>
  <c r="J214" i="6"/>
  <c r="J208" i="6"/>
  <c r="J199" i="6"/>
  <c r="BK196" i="6"/>
  <c r="J193" i="6"/>
  <c r="J190" i="6"/>
  <c r="BK187" i="6"/>
  <c r="J184" i="6"/>
  <c r="J175" i="6"/>
  <c r="BK172" i="6"/>
  <c r="J169" i="6"/>
  <c r="BK166" i="6"/>
  <c r="BK163" i="6"/>
  <c r="J160" i="6"/>
  <c r="BK157" i="6"/>
  <c r="BK154" i="6"/>
  <c r="BK150" i="6"/>
  <c r="BK147" i="6"/>
  <c r="BK143" i="6"/>
  <c r="BK139" i="6"/>
  <c r="J131" i="6"/>
  <c r="BK213" i="5"/>
  <c r="BK210" i="5"/>
  <c r="BK206" i="5"/>
  <c r="BK192" i="5"/>
  <c r="BK188" i="5"/>
  <c r="J185" i="5"/>
  <c r="BK182" i="5"/>
  <c r="J182" i="5"/>
  <c r="BK179" i="5"/>
  <c r="BK176" i="5"/>
  <c r="BK167" i="5"/>
  <c r="J164" i="5"/>
  <c r="J161" i="5"/>
  <c r="J158" i="5"/>
  <c r="J155" i="5"/>
  <c r="BK151" i="5"/>
  <c r="J148" i="5"/>
  <c r="BK140" i="5"/>
  <c r="BK137" i="5"/>
  <c r="BK134" i="5"/>
  <c r="J131" i="5"/>
  <c r="J213" i="4"/>
  <c r="J210" i="4"/>
  <c r="BK203" i="4"/>
  <c r="BK200" i="4"/>
  <c r="J197" i="4"/>
  <c r="J192" i="4"/>
  <c r="J188" i="4"/>
  <c r="BK185" i="4"/>
  <c r="J182" i="4"/>
  <c r="J179" i="4"/>
  <c r="BK173" i="4"/>
  <c r="BK170" i="4"/>
  <c r="BK167" i="4"/>
  <c r="J164" i="4"/>
  <c r="J161" i="4"/>
  <c r="BK158" i="4"/>
  <c r="BK151" i="4"/>
  <c r="J137" i="4"/>
  <c r="BK310" i="3"/>
  <c r="BK306" i="3"/>
  <c r="BK301" i="3"/>
  <c r="J292" i="3"/>
  <c r="BK272" i="3"/>
  <c r="BK263" i="3"/>
  <c r="J260" i="3"/>
  <c r="J234" i="3"/>
  <c r="J228" i="3"/>
  <c r="J223" i="3"/>
  <c r="J219" i="3"/>
  <c r="BK206" i="3"/>
  <c r="BK199" i="3"/>
  <c r="BK196" i="3"/>
  <c r="J192" i="3"/>
  <c r="BK189" i="3"/>
  <c r="BK180" i="3"/>
  <c r="J175" i="3"/>
  <c r="J171" i="3"/>
  <c r="BK166" i="3"/>
  <c r="J162" i="3"/>
  <c r="J159" i="3"/>
  <c r="J156" i="3"/>
  <c r="BK150" i="3"/>
  <c r="BK144" i="3"/>
  <c r="BK134" i="3"/>
  <c r="BK123" i="3"/>
  <c r="BK244" i="2"/>
  <c r="J237" i="2"/>
  <c r="BK231" i="2"/>
  <c r="J228" i="2"/>
  <c r="BK222" i="2"/>
  <c r="BK198" i="2"/>
  <c r="BK195" i="2"/>
  <c r="J192" i="2"/>
  <c r="BK189" i="2"/>
  <c r="BK181" i="2"/>
  <c r="BK177" i="2"/>
  <c r="BK162" i="2"/>
  <c r="J155" i="2"/>
  <c r="BK150" i="2"/>
  <c r="J145" i="2"/>
  <c r="BK141" i="2"/>
  <c r="J138" i="2"/>
  <c r="BK134" i="2"/>
  <c r="J131" i="2"/>
  <c r="BK125" i="2"/>
  <c r="AS103" i="1"/>
  <c r="AS98" i="1"/>
  <c r="J228" i="10"/>
  <c r="J225" i="10"/>
  <c r="J221" i="10"/>
  <c r="BK217" i="10"/>
  <c r="J214" i="10"/>
  <c r="BK211" i="10"/>
  <c r="J211" i="10"/>
  <c r="BK205" i="10"/>
  <c r="J205" i="10"/>
  <c r="J201" i="10"/>
  <c r="BK198" i="10"/>
  <c r="BK195" i="10"/>
  <c r="BK187" i="10"/>
  <c r="J182" i="10"/>
  <c r="BK170" i="10"/>
  <c r="J167" i="10"/>
  <c r="J164" i="10"/>
  <c r="BK154" i="10"/>
  <c r="BK147" i="10"/>
  <c r="J143" i="10"/>
  <c r="BK140" i="10"/>
  <c r="J137" i="10"/>
  <c r="J134" i="10"/>
  <c r="BK218" i="9"/>
  <c r="BK210" i="9"/>
  <c r="BK204" i="9"/>
  <c r="J194" i="9"/>
  <c r="J191" i="9"/>
  <c r="BK182" i="9"/>
  <c r="J179" i="9"/>
  <c r="J173" i="9"/>
  <c r="BK167" i="9"/>
  <c r="BK164" i="9"/>
  <c r="J161" i="9"/>
  <c r="J155" i="9"/>
  <c r="J151" i="9"/>
  <c r="BK148" i="9"/>
  <c r="J140" i="9"/>
  <c r="J134" i="9"/>
  <c r="BK215" i="8"/>
  <c r="J212" i="8"/>
  <c r="J199" i="8"/>
  <c r="BK195" i="8"/>
  <c r="BK191" i="8"/>
  <c r="J188" i="8"/>
  <c r="BK182" i="8"/>
  <c r="J179" i="8"/>
  <c r="BK176" i="8"/>
  <c r="BK170" i="8"/>
  <c r="J167" i="8"/>
  <c r="BK164" i="8"/>
  <c r="J161" i="8"/>
  <c r="J158" i="8"/>
  <c r="J154" i="8"/>
  <c r="BK147" i="8"/>
  <c r="BK143" i="8"/>
  <c r="BK137" i="8"/>
  <c r="BK131" i="8"/>
  <c r="BK147" i="7"/>
  <c r="BK143" i="7"/>
  <c r="J140" i="7"/>
  <c r="J137" i="7"/>
  <c r="J134" i="7"/>
  <c r="J131" i="7"/>
  <c r="BK224" i="6"/>
  <c r="BK221" i="6"/>
  <c r="BK211" i="6"/>
  <c r="BK208" i="6"/>
  <c r="BK203" i="6"/>
  <c r="BK199" i="6"/>
  <c r="BK193" i="6"/>
  <c r="BK190" i="6"/>
  <c r="J187" i="6"/>
  <c r="BK184" i="6"/>
  <c r="J181" i="6"/>
  <c r="J178" i="6"/>
  <c r="BK160" i="6"/>
  <c r="J154" i="6"/>
  <c r="J150" i="6"/>
  <c r="J147" i="6"/>
  <c r="J139" i="6"/>
  <c r="J134" i="6"/>
  <c r="J213" i="5"/>
  <c r="J210" i="5"/>
  <c r="J206" i="5"/>
  <c r="J203" i="5"/>
  <c r="BK200" i="5"/>
  <c r="BK197" i="5"/>
  <c r="J192" i="5"/>
  <c r="J176" i="5"/>
  <c r="J173" i="5"/>
  <c r="J170" i="5"/>
  <c r="J167" i="5"/>
  <c r="BK164" i="5"/>
  <c r="BK161" i="5"/>
  <c r="BK158" i="5"/>
  <c r="BK155" i="5"/>
  <c r="J151" i="5"/>
  <c r="BK148" i="5"/>
  <c r="BK144" i="5"/>
  <c r="J144" i="5"/>
  <c r="J140" i="5"/>
  <c r="J137" i="5"/>
  <c r="J134" i="5"/>
  <c r="BK131" i="5"/>
  <c r="BK213" i="4"/>
  <c r="BK206" i="4"/>
  <c r="J203" i="4"/>
  <c r="J200" i="4"/>
  <c r="BK192" i="4"/>
  <c r="J185" i="4"/>
  <c r="BK182" i="4"/>
  <c r="BK179" i="4"/>
  <c r="J176" i="4"/>
  <c r="BK164" i="4"/>
  <c r="J158" i="4"/>
  <c r="J155" i="4"/>
  <c r="J148" i="4"/>
  <c r="BK144" i="4"/>
  <c r="J140" i="4"/>
  <c r="BK137" i="4"/>
  <c r="J134" i="4"/>
  <c r="BK131" i="4"/>
  <c r="J310" i="3"/>
  <c r="J306" i="3"/>
  <c r="J301" i="3"/>
  <c r="J296" i="3"/>
  <c r="BK292" i="3"/>
  <c r="BK282" i="3"/>
  <c r="J272" i="3"/>
  <c r="J269" i="3"/>
  <c r="J266" i="3"/>
  <c r="J263" i="3"/>
  <c r="BK237" i="3"/>
  <c r="J231" i="3"/>
  <c r="BK228" i="3"/>
  <c r="BK219" i="3"/>
  <c r="BK216" i="3"/>
  <c r="BK212" i="3"/>
  <c r="J209" i="3"/>
  <c r="J206" i="3"/>
  <c r="BK203" i="3"/>
  <c r="J199" i="3"/>
  <c r="J185" i="3"/>
  <c r="J180" i="3"/>
  <c r="BK171" i="3"/>
  <c r="BK156" i="3"/>
  <c r="BK153" i="3"/>
  <c r="J150" i="3"/>
  <c r="BK147" i="3"/>
  <c r="J124" i="3"/>
  <c r="J123" i="3"/>
  <c r="J255" i="2"/>
  <c r="J250" i="2"/>
  <c r="J244" i="2"/>
  <c r="J240" i="2"/>
  <c r="BK237" i="2"/>
  <c r="J234" i="2"/>
  <c r="BK228" i="2"/>
  <c r="BK225" i="2"/>
  <c r="BK219" i="2"/>
  <c r="J200" i="2"/>
  <c r="J198" i="2"/>
  <c r="BK192" i="2"/>
  <c r="J189" i="2"/>
  <c r="J186" i="2"/>
  <c r="J174" i="2"/>
  <c r="BK159" i="2"/>
  <c r="J150" i="2"/>
  <c r="BK145" i="2"/>
  <c r="J141" i="2"/>
  <c r="BK138" i="2"/>
  <c r="BK131" i="2"/>
  <c r="BK128" i="2"/>
  <c r="BK122" i="2"/>
  <c r="BK228" i="10"/>
  <c r="BK225" i="10"/>
  <c r="BK221" i="10"/>
  <c r="BK214" i="10"/>
  <c r="BK201" i="10"/>
  <c r="J198" i="10"/>
  <c r="J195" i="10"/>
  <c r="J193" i="10"/>
  <c r="J190" i="10"/>
  <c r="J185" i="10"/>
  <c r="J179" i="10"/>
  <c r="BK176" i="10"/>
  <c r="BK173" i="10"/>
  <c r="BK161" i="10"/>
  <c r="J158" i="10"/>
  <c r="J151" i="10"/>
  <c r="J140" i="10"/>
  <c r="BK134" i="10"/>
  <c r="BK131" i="10"/>
  <c r="BK221" i="9"/>
  <c r="J214" i="9"/>
  <c r="J207" i="9"/>
  <c r="BK198" i="9"/>
  <c r="BK194" i="9"/>
  <c r="BK188" i="9"/>
  <c r="J185" i="9"/>
  <c r="BK176" i="9"/>
  <c r="J170" i="9"/>
  <c r="BK161" i="9"/>
  <c r="BK158" i="9"/>
  <c r="BK155" i="9"/>
  <c r="BK151" i="9"/>
  <c r="BK144" i="9"/>
  <c r="BK140" i="9"/>
  <c r="J137" i="9"/>
  <c r="BK134" i="9"/>
  <c r="BK131" i="9"/>
  <c r="J215" i="8"/>
  <c r="BK212" i="8"/>
  <c r="BK208" i="8"/>
  <c r="J205" i="8"/>
  <c r="J202" i="8"/>
  <c r="BK199" i="8"/>
  <c r="J195" i="8"/>
  <c r="J191" i="8"/>
  <c r="BK188" i="8"/>
  <c r="J185" i="8"/>
  <c r="J182" i="8"/>
  <c r="BK173" i="8"/>
  <c r="J170" i="8"/>
  <c r="BK161" i="8"/>
  <c r="BK154" i="8"/>
  <c r="J151" i="8"/>
  <c r="J140" i="8"/>
  <c r="BK134" i="8"/>
  <c r="BK151" i="7"/>
  <c r="J147" i="7"/>
  <c r="BK131" i="7"/>
  <c r="J217" i="6"/>
  <c r="BK214" i="6"/>
  <c r="J211" i="6"/>
  <c r="J203" i="6"/>
  <c r="J196" i="6"/>
  <c r="BK181" i="6"/>
  <c r="BK178" i="6"/>
  <c r="BK175" i="6"/>
  <c r="J172" i="6"/>
  <c r="BK169" i="6"/>
  <c r="J166" i="6"/>
  <c r="J163" i="6"/>
  <c r="J157" i="6"/>
  <c r="J143" i="6"/>
  <c r="BK137" i="6"/>
  <c r="J137" i="6"/>
  <c r="BK134" i="6"/>
  <c r="BK131" i="6"/>
  <c r="BK203" i="5"/>
  <c r="J200" i="5"/>
  <c r="J197" i="5"/>
  <c r="J188" i="5"/>
  <c r="BK185" i="5"/>
  <c r="J179" i="5"/>
  <c r="BK173" i="5"/>
  <c r="BK170" i="5"/>
  <c r="BK210" i="4"/>
  <c r="J206" i="4"/>
  <c r="BK197" i="4"/>
  <c r="BK188" i="4"/>
  <c r="BK176" i="4"/>
  <c r="J173" i="4"/>
  <c r="J170" i="4"/>
  <c r="J167" i="4"/>
  <c r="BK161" i="4"/>
  <c r="BK155" i="4"/>
  <c r="J151" i="4"/>
  <c r="BK148" i="4"/>
  <c r="J144" i="4"/>
  <c r="BK140" i="4"/>
  <c r="BK134" i="4"/>
  <c r="J131" i="4"/>
  <c r="BK296" i="3"/>
  <c r="J282" i="3"/>
  <c r="BK269" i="3"/>
  <c r="BK266" i="3"/>
  <c r="BK260" i="3"/>
  <c r="J237" i="3"/>
  <c r="BK234" i="3"/>
  <c r="BK231" i="3"/>
  <c r="BK223" i="3"/>
  <c r="J216" i="3"/>
  <c r="J212" i="3"/>
  <c r="BK209" i="3"/>
  <c r="J203" i="3"/>
  <c r="J196" i="3"/>
  <c r="BK192" i="3"/>
  <c r="J189" i="3"/>
  <c r="BK185" i="3"/>
  <c r="BK175" i="3"/>
  <c r="J166" i="3"/>
  <c r="BK162" i="3"/>
  <c r="BK159" i="3"/>
  <c r="J153" i="3"/>
  <c r="J147" i="3"/>
  <c r="J144" i="3"/>
  <c r="J134" i="3"/>
  <c r="BK124" i="3"/>
  <c r="BK255" i="2"/>
  <c r="BK250" i="2"/>
  <c r="BK240" i="2"/>
  <c r="BK234" i="2"/>
  <c r="J231" i="2"/>
  <c r="J225" i="2"/>
  <c r="J222" i="2"/>
  <c r="J219" i="2"/>
  <c r="BK200" i="2"/>
  <c r="J195" i="2"/>
  <c r="BK186" i="2"/>
  <c r="J181" i="2"/>
  <c r="J177" i="2"/>
  <c r="BK174" i="2"/>
  <c r="J162" i="2"/>
  <c r="J159" i="2"/>
  <c r="BK155" i="2"/>
  <c r="J134" i="2"/>
  <c r="J128" i="2"/>
  <c r="J125" i="2"/>
  <c r="J122" i="2"/>
  <c r="BK121" i="2" l="1"/>
  <c r="J121" i="2" s="1"/>
  <c r="J98" i="2" s="1"/>
  <c r="R121" i="2"/>
  <c r="R120" i="2" s="1"/>
  <c r="P243" i="2"/>
  <c r="P122" i="3"/>
  <c r="P121" i="3"/>
  <c r="BK295" i="3"/>
  <c r="J295" i="3"/>
  <c r="J99" i="3"/>
  <c r="R295" i="3"/>
  <c r="R130" i="4"/>
  <c r="R129" i="4" s="1"/>
  <c r="R191" i="4"/>
  <c r="P209" i="4"/>
  <c r="R130" i="5"/>
  <c r="R129" i="5" s="1"/>
  <c r="T191" i="5"/>
  <c r="R209" i="5"/>
  <c r="R130" i="6"/>
  <c r="R129" i="6" s="1"/>
  <c r="P202" i="6"/>
  <c r="BK220" i="6"/>
  <c r="J220" i="6" s="1"/>
  <c r="J104" i="6" s="1"/>
  <c r="P220" i="6"/>
  <c r="P130" i="7"/>
  <c r="P129" i="7" s="1"/>
  <c r="P128" i="7" s="1"/>
  <c r="AU102" i="1" s="1"/>
  <c r="R130" i="8"/>
  <c r="R129" i="8" s="1"/>
  <c r="P194" i="8"/>
  <c r="BK211" i="8"/>
  <c r="J211" i="8"/>
  <c r="J104" i="8" s="1"/>
  <c r="T211" i="8"/>
  <c r="R130" i="9"/>
  <c r="R129" i="9"/>
  <c r="P197" i="9"/>
  <c r="BK217" i="9"/>
  <c r="J217" i="9"/>
  <c r="J104" i="9"/>
  <c r="R217" i="9"/>
  <c r="P130" i="10"/>
  <c r="P129" i="10"/>
  <c r="P204" i="10"/>
  <c r="BK224" i="10"/>
  <c r="J224" i="10" s="1"/>
  <c r="J104" i="10" s="1"/>
  <c r="T224" i="10"/>
  <c r="T121" i="2"/>
  <c r="T120" i="2" s="1"/>
  <c r="R243" i="2"/>
  <c r="BK122" i="3"/>
  <c r="BK121" i="3" s="1"/>
  <c r="J121" i="3" s="1"/>
  <c r="J97" i="3" s="1"/>
  <c r="R122" i="3"/>
  <c r="R121" i="3" s="1"/>
  <c r="R120" i="3" s="1"/>
  <c r="P295" i="3"/>
  <c r="P130" i="4"/>
  <c r="P129" i="4" s="1"/>
  <c r="BK191" i="4"/>
  <c r="J191" i="4"/>
  <c r="J103" i="4"/>
  <c r="T191" i="4"/>
  <c r="R209" i="4"/>
  <c r="BK130" i="5"/>
  <c r="J130" i="5"/>
  <c r="J102" i="5" s="1"/>
  <c r="P130" i="5"/>
  <c r="P129" i="5"/>
  <c r="BK191" i="5"/>
  <c r="J191" i="5" s="1"/>
  <c r="J103" i="5" s="1"/>
  <c r="R191" i="5"/>
  <c r="P209" i="5"/>
  <c r="P130" i="6"/>
  <c r="P129" i="6" s="1"/>
  <c r="P128" i="6" s="1"/>
  <c r="AU101" i="1" s="1"/>
  <c r="BK202" i="6"/>
  <c r="J202" i="6" s="1"/>
  <c r="J103" i="6" s="1"/>
  <c r="T202" i="6"/>
  <c r="T220" i="6"/>
  <c r="BK130" i="7"/>
  <c r="J130" i="7" s="1"/>
  <c r="J102" i="7" s="1"/>
  <c r="T130" i="7"/>
  <c r="T129" i="7" s="1"/>
  <c r="T128" i="7" s="1"/>
  <c r="P130" i="8"/>
  <c r="P129" i="8" s="1"/>
  <c r="BK194" i="8"/>
  <c r="J194" i="8"/>
  <c r="J103" i="8"/>
  <c r="R194" i="8"/>
  <c r="R211" i="8"/>
  <c r="BK130" i="9"/>
  <c r="BK129" i="9"/>
  <c r="J129" i="9" s="1"/>
  <c r="J101" i="9" s="1"/>
  <c r="P130" i="9"/>
  <c r="P129" i="9"/>
  <c r="BK197" i="9"/>
  <c r="J197" i="9" s="1"/>
  <c r="J103" i="9" s="1"/>
  <c r="R197" i="9"/>
  <c r="T217" i="9"/>
  <c r="T130" i="10"/>
  <c r="T129" i="10"/>
  <c r="T128" i="10"/>
  <c r="T204" i="10"/>
  <c r="R224" i="10"/>
  <c r="P121" i="2"/>
  <c r="P120" i="2"/>
  <c r="P119" i="2" s="1"/>
  <c r="AU95" i="1" s="1"/>
  <c r="BK243" i="2"/>
  <c r="J243" i="2" s="1"/>
  <c r="J99" i="2" s="1"/>
  <c r="T243" i="2"/>
  <c r="T122" i="3"/>
  <c r="T121" i="3"/>
  <c r="T120" i="3" s="1"/>
  <c r="T295" i="3"/>
  <c r="BK130" i="4"/>
  <c r="BK129" i="4"/>
  <c r="T130" i="4"/>
  <c r="T129" i="4" s="1"/>
  <c r="P191" i="4"/>
  <c r="BK209" i="4"/>
  <c r="J209" i="4" s="1"/>
  <c r="J104" i="4" s="1"/>
  <c r="T209" i="4"/>
  <c r="T130" i="5"/>
  <c r="T129" i="5" s="1"/>
  <c r="T128" i="5" s="1"/>
  <c r="P191" i="5"/>
  <c r="BK209" i="5"/>
  <c r="J209" i="5" s="1"/>
  <c r="J104" i="5" s="1"/>
  <c r="T209" i="5"/>
  <c r="BK130" i="6"/>
  <c r="J130" i="6" s="1"/>
  <c r="J102" i="6" s="1"/>
  <c r="T130" i="6"/>
  <c r="T129" i="6"/>
  <c r="T128" i="6" s="1"/>
  <c r="R202" i="6"/>
  <c r="R220" i="6"/>
  <c r="R130" i="7"/>
  <c r="R129" i="7" s="1"/>
  <c r="R128" i="7" s="1"/>
  <c r="BK130" i="8"/>
  <c r="J130" i="8"/>
  <c r="J102" i="8" s="1"/>
  <c r="T130" i="8"/>
  <c r="T129" i="8"/>
  <c r="T128" i="8"/>
  <c r="T194" i="8"/>
  <c r="P211" i="8"/>
  <c r="T130" i="9"/>
  <c r="T129" i="9"/>
  <c r="T197" i="9"/>
  <c r="P217" i="9"/>
  <c r="BK130" i="10"/>
  <c r="J130" i="10"/>
  <c r="J102" i="10" s="1"/>
  <c r="R130" i="10"/>
  <c r="R129" i="10"/>
  <c r="R128" i="10"/>
  <c r="BK204" i="10"/>
  <c r="J204" i="10" s="1"/>
  <c r="J103" i="10" s="1"/>
  <c r="R204" i="10"/>
  <c r="P224" i="10"/>
  <c r="BK118" i="11"/>
  <c r="J118" i="11"/>
  <c r="J97" i="11"/>
  <c r="T118" i="11"/>
  <c r="T117" i="11" s="1"/>
  <c r="F91" i="2"/>
  <c r="J92" i="2"/>
  <c r="J115" i="2"/>
  <c r="BE128" i="2"/>
  <c r="BE150" i="2"/>
  <c r="BE162" i="2"/>
  <c r="BE181" i="2"/>
  <c r="BE192" i="2"/>
  <c r="BE198" i="2"/>
  <c r="BE219" i="2"/>
  <c r="BE231" i="2"/>
  <c r="BE244" i="2"/>
  <c r="F91" i="3"/>
  <c r="F92" i="3"/>
  <c r="J117" i="3"/>
  <c r="BE123" i="3"/>
  <c r="BE134" i="3"/>
  <c r="BE159" i="3"/>
  <c r="BE171" i="3"/>
  <c r="BE180" i="3"/>
  <c r="BE189" i="3"/>
  <c r="BE192" i="3"/>
  <c r="BE206" i="3"/>
  <c r="BE212" i="3"/>
  <c r="BE219" i="3"/>
  <c r="BE228" i="3"/>
  <c r="BE231" i="3"/>
  <c r="BE237" i="3"/>
  <c r="BE266" i="3"/>
  <c r="BE272" i="3"/>
  <c r="BE292" i="3"/>
  <c r="BE301" i="3"/>
  <c r="J93" i="4"/>
  <c r="J95" i="4"/>
  <c r="E114" i="4"/>
  <c r="BE131" i="4"/>
  <c r="BE137" i="4"/>
  <c r="BE144" i="4"/>
  <c r="BE151" i="4"/>
  <c r="BE158" i="4"/>
  <c r="BE167" i="4"/>
  <c r="BE173" i="4"/>
  <c r="BE185" i="4"/>
  <c r="BE192" i="4"/>
  <c r="BE176" i="5"/>
  <c r="BE182" i="5"/>
  <c r="BE197" i="5"/>
  <c r="E85" i="6"/>
  <c r="F95" i="6"/>
  <c r="J96" i="6"/>
  <c r="BE134" i="6"/>
  <c r="BE137" i="6"/>
  <c r="BE139" i="6"/>
  <c r="BE160" i="6"/>
  <c r="BE172" i="6"/>
  <c r="BE175" i="6"/>
  <c r="BE184" i="6"/>
  <c r="BE187" i="6"/>
  <c r="BE190" i="6"/>
  <c r="BE193" i="6"/>
  <c r="BE196" i="6"/>
  <c r="BE208" i="6"/>
  <c r="BE211" i="6"/>
  <c r="BE217" i="6"/>
  <c r="J93" i="7"/>
  <c r="J95" i="7"/>
  <c r="BE137" i="7"/>
  <c r="BE147" i="7"/>
  <c r="BK146" i="7"/>
  <c r="J146" i="7"/>
  <c r="J103" i="7" s="1"/>
  <c r="E85" i="8"/>
  <c r="F95" i="8"/>
  <c r="J125" i="8"/>
  <c r="BE131" i="8"/>
  <c r="BE137" i="8"/>
  <c r="BE147" i="8"/>
  <c r="BE158" i="8"/>
  <c r="BE167" i="8"/>
  <c r="BE170" i="8"/>
  <c r="BE188" i="8"/>
  <c r="BE191" i="8"/>
  <c r="BE195" i="8"/>
  <c r="BE202" i="8"/>
  <c r="BE205" i="8"/>
  <c r="BE215" i="8"/>
  <c r="J93" i="9"/>
  <c r="E114" i="9"/>
  <c r="F124" i="9"/>
  <c r="J124" i="9"/>
  <c r="BE131" i="9"/>
  <c r="BE137" i="9"/>
  <c r="BE140" i="9"/>
  <c r="BE148" i="9"/>
  <c r="BE151" i="9"/>
  <c r="BE158" i="9"/>
  <c r="BE164" i="9"/>
  <c r="BE170" i="9"/>
  <c r="BE173" i="9"/>
  <c r="BE191" i="9"/>
  <c r="BE210" i="9"/>
  <c r="BE218" i="9"/>
  <c r="BE221" i="9"/>
  <c r="E85" i="10"/>
  <c r="J95" i="10"/>
  <c r="J122" i="10"/>
  <c r="F125" i="10"/>
  <c r="BE131" i="10"/>
  <c r="BE147" i="10"/>
  <c r="BE164" i="10"/>
  <c r="BE167" i="10"/>
  <c r="BE173" i="10"/>
  <c r="BE182" i="10"/>
  <c r="BE187" i="10"/>
  <c r="BE198" i="10"/>
  <c r="BE201" i="10"/>
  <c r="BE217" i="10"/>
  <c r="F113" i="11"/>
  <c r="E109" i="2"/>
  <c r="J113" i="2"/>
  <c r="F116" i="2"/>
  <c r="BE125" i="2"/>
  <c r="BE134" i="2"/>
  <c r="BE141" i="2"/>
  <c r="BE155" i="2"/>
  <c r="BE189" i="2"/>
  <c r="BE200" i="2"/>
  <c r="BE225" i="2"/>
  <c r="BE234" i="2"/>
  <c r="BE237" i="2"/>
  <c r="BE250" i="2"/>
  <c r="BE255" i="2"/>
  <c r="E85" i="3"/>
  <c r="J89" i="3"/>
  <c r="J91" i="3"/>
  <c r="BE144" i="3"/>
  <c r="BE150" i="3"/>
  <c r="BE153" i="3"/>
  <c r="BE166" i="3"/>
  <c r="BE199" i="3"/>
  <c r="BE209" i="3"/>
  <c r="BE223" i="3"/>
  <c r="BE234" i="3"/>
  <c r="BE263" i="3"/>
  <c r="BK309" i="3"/>
  <c r="J309" i="3"/>
  <c r="J100" i="3" s="1"/>
  <c r="F96" i="4"/>
  <c r="BE134" i="4"/>
  <c r="BE140" i="4"/>
  <c r="BE161" i="4"/>
  <c r="BE176" i="4"/>
  <c r="BE179" i="4"/>
  <c r="BE200" i="4"/>
  <c r="BE203" i="4"/>
  <c r="BE213" i="4"/>
  <c r="E85" i="5"/>
  <c r="J93" i="5"/>
  <c r="J95" i="5"/>
  <c r="J96" i="5"/>
  <c r="BE140" i="5"/>
  <c r="BE144" i="5"/>
  <c r="BE151" i="5"/>
  <c r="BE164" i="5"/>
  <c r="BE167" i="5"/>
  <c r="BE173" i="5"/>
  <c r="BE179" i="5"/>
  <c r="BE192" i="5"/>
  <c r="BE200" i="5"/>
  <c r="BE206" i="5"/>
  <c r="BE213" i="5"/>
  <c r="J95" i="6"/>
  <c r="BE143" i="6"/>
  <c r="BE147" i="6"/>
  <c r="BE150" i="6"/>
  <c r="BE154" i="6"/>
  <c r="BE157" i="6"/>
  <c r="BE166" i="6"/>
  <c r="BE181" i="6"/>
  <c r="BE203" i="6"/>
  <c r="BE214" i="6"/>
  <c r="BE221" i="6"/>
  <c r="BE224" i="6"/>
  <c r="E85" i="7"/>
  <c r="F96" i="7"/>
  <c r="BE140" i="7"/>
  <c r="BE151" i="7"/>
  <c r="F96" i="8"/>
  <c r="J124" i="8"/>
  <c r="BE134" i="8"/>
  <c r="BE143" i="8"/>
  <c r="BE151" i="8"/>
  <c r="BE161" i="8"/>
  <c r="BE173" i="8"/>
  <c r="BE179" i="8"/>
  <c r="BE185" i="8"/>
  <c r="BE212" i="8"/>
  <c r="F96" i="9"/>
  <c r="J125" i="9"/>
  <c r="BE144" i="9"/>
  <c r="BE176" i="9"/>
  <c r="BE179" i="9"/>
  <c r="BE194" i="9"/>
  <c r="BE198" i="9"/>
  <c r="BE207" i="9"/>
  <c r="F95" i="10"/>
  <c r="J125" i="10"/>
  <c r="BE137" i="10"/>
  <c r="BE143" i="10"/>
  <c r="BE151" i="10"/>
  <c r="BE158" i="10"/>
  <c r="BE176" i="10"/>
  <c r="BE185" i="10"/>
  <c r="BE193" i="10"/>
  <c r="BE205" i="10"/>
  <c r="BE211" i="10"/>
  <c r="BE214" i="10"/>
  <c r="BE225" i="10"/>
  <c r="BE228" i="10"/>
  <c r="J91" i="11"/>
  <c r="E107" i="11"/>
  <c r="F114" i="11"/>
  <c r="BE122" i="2"/>
  <c r="BE131" i="2"/>
  <c r="BE138" i="2"/>
  <c r="BE145" i="2"/>
  <c r="BE159" i="2"/>
  <c r="BE174" i="2"/>
  <c r="BE177" i="2"/>
  <c r="BE186" i="2"/>
  <c r="BE195" i="2"/>
  <c r="BE222" i="2"/>
  <c r="BE228" i="2"/>
  <c r="BE240" i="2"/>
  <c r="BE124" i="3"/>
  <c r="BE147" i="3"/>
  <c r="BE156" i="3"/>
  <c r="BE162" i="3"/>
  <c r="BE175" i="3"/>
  <c r="BE185" i="3"/>
  <c r="BE196" i="3"/>
  <c r="BE203" i="3"/>
  <c r="BE216" i="3"/>
  <c r="BE260" i="3"/>
  <c r="BE269" i="3"/>
  <c r="BE282" i="3"/>
  <c r="BE296" i="3"/>
  <c r="BE306" i="3"/>
  <c r="BE310" i="3"/>
  <c r="F95" i="4"/>
  <c r="J96" i="4"/>
  <c r="BE148" i="4"/>
  <c r="BE155" i="4"/>
  <c r="BE164" i="4"/>
  <c r="BE170" i="4"/>
  <c r="BE182" i="4"/>
  <c r="BE188" i="4"/>
  <c r="BE197" i="4"/>
  <c r="BE206" i="4"/>
  <c r="BE210" i="4"/>
  <c r="F95" i="5"/>
  <c r="F96" i="5"/>
  <c r="BE131" i="5"/>
  <c r="BE134" i="5"/>
  <c r="BE137" i="5"/>
  <c r="BE148" i="5"/>
  <c r="BE155" i="5"/>
  <c r="BE158" i="5"/>
  <c r="BE161" i="5"/>
  <c r="BE170" i="5"/>
  <c r="BE185" i="5"/>
  <c r="BE188" i="5"/>
  <c r="BE203" i="5"/>
  <c r="BE210" i="5"/>
  <c r="J93" i="6"/>
  <c r="F96" i="6"/>
  <c r="BE131" i="6"/>
  <c r="BE163" i="6"/>
  <c r="BE169" i="6"/>
  <c r="BE178" i="6"/>
  <c r="BE199" i="6"/>
  <c r="F95" i="7"/>
  <c r="J96" i="7"/>
  <c r="BE131" i="7"/>
  <c r="BE134" i="7"/>
  <c r="BE143" i="7"/>
  <c r="BK150" i="7"/>
  <c r="J150" i="7" s="1"/>
  <c r="J104" i="7" s="1"/>
  <c r="J93" i="8"/>
  <c r="BE140" i="8"/>
  <c r="BE154" i="8"/>
  <c r="BE164" i="8"/>
  <c r="BE176" i="8"/>
  <c r="BE182" i="8"/>
  <c r="BE199" i="8"/>
  <c r="BE208" i="8"/>
  <c r="BE134" i="9"/>
  <c r="BE155" i="9"/>
  <c r="BE161" i="9"/>
  <c r="BE167" i="9"/>
  <c r="BE182" i="9"/>
  <c r="BE185" i="9"/>
  <c r="BE188" i="9"/>
  <c r="BE204" i="9"/>
  <c r="BE214" i="9"/>
  <c r="BE134" i="10"/>
  <c r="BE140" i="10"/>
  <c r="BE154" i="10"/>
  <c r="BE161" i="10"/>
  <c r="BE170" i="10"/>
  <c r="BE179" i="10"/>
  <c r="BE190" i="10"/>
  <c r="BE195" i="10"/>
  <c r="BE221" i="10"/>
  <c r="J89" i="11"/>
  <c r="J92" i="11"/>
  <c r="BE119" i="11"/>
  <c r="BE122" i="11"/>
  <c r="BE125" i="11"/>
  <c r="BE128" i="11"/>
  <c r="BE131" i="11"/>
  <c r="F35" i="2"/>
  <c r="BB95" i="1" s="1"/>
  <c r="J34" i="3"/>
  <c r="AW96" i="1"/>
  <c r="J38" i="4"/>
  <c r="AW99" i="1" s="1"/>
  <c r="F38" i="5"/>
  <c r="BA100" i="1"/>
  <c r="F38" i="7"/>
  <c r="BA102" i="1" s="1"/>
  <c r="F40" i="9"/>
  <c r="BC105" i="1"/>
  <c r="F34" i="2"/>
  <c r="BA95" i="1" s="1"/>
  <c r="F35" i="3"/>
  <c r="BB96" i="1" s="1"/>
  <c r="F38" i="4"/>
  <c r="BA99" i="1" s="1"/>
  <c r="J38" i="5"/>
  <c r="AW100" i="1"/>
  <c r="F40" i="6"/>
  <c r="BC101" i="1" s="1"/>
  <c r="F41" i="8"/>
  <c r="BD104" i="1"/>
  <c r="J38" i="9"/>
  <c r="AW105" i="1" s="1"/>
  <c r="F40" i="10"/>
  <c r="BC106" i="1"/>
  <c r="J34" i="2"/>
  <c r="AW95" i="1" s="1"/>
  <c r="F39" i="6"/>
  <c r="BB101" i="1" s="1"/>
  <c r="F40" i="7"/>
  <c r="BC102" i="1" s="1"/>
  <c r="J38" i="8"/>
  <c r="AW104" i="1"/>
  <c r="F41" i="9"/>
  <c r="BD105" i="1" s="1"/>
  <c r="F41" i="10"/>
  <c r="BD106" i="1" s="1"/>
  <c r="F35" i="11"/>
  <c r="BB107" i="1" s="1"/>
  <c r="F37" i="11"/>
  <c r="BD107" i="1"/>
  <c r="AS97" i="1"/>
  <c r="AS94" i="1" s="1"/>
  <c r="F39" i="5"/>
  <c r="BB100" i="1"/>
  <c r="F36" i="2"/>
  <c r="BC95" i="1" s="1"/>
  <c r="F39" i="9"/>
  <c r="BB105" i="1"/>
  <c r="J38" i="10"/>
  <c r="AW106" i="1" s="1"/>
  <c r="F37" i="2"/>
  <c r="BD95" i="1" s="1"/>
  <c r="F40" i="5"/>
  <c r="BC100" i="1" s="1"/>
  <c r="J34" i="11"/>
  <c r="AW107" i="1"/>
  <c r="F36" i="3"/>
  <c r="BC96" i="1" s="1"/>
  <c r="F41" i="4"/>
  <c r="BD99" i="1"/>
  <c r="F41" i="6"/>
  <c r="BD101" i="1" s="1"/>
  <c r="F39" i="7"/>
  <c r="BB102" i="1"/>
  <c r="F40" i="8"/>
  <c r="BC104" i="1" s="1"/>
  <c r="F39" i="4"/>
  <c r="BB99" i="1"/>
  <c r="F41" i="5"/>
  <c r="BD100" i="1" s="1"/>
  <c r="J38" i="6"/>
  <c r="AW101" i="1" s="1"/>
  <c r="F41" i="7"/>
  <c r="BD102" i="1" s="1"/>
  <c r="F38" i="8"/>
  <c r="BA104" i="1"/>
  <c r="F38" i="10"/>
  <c r="BA106" i="1" s="1"/>
  <c r="F34" i="3"/>
  <c r="BA96" i="1" s="1"/>
  <c r="F37" i="3"/>
  <c r="BD96" i="1" s="1"/>
  <c r="F40" i="4"/>
  <c r="BC99" i="1"/>
  <c r="F38" i="6"/>
  <c r="BA101" i="1" s="1"/>
  <c r="J38" i="7"/>
  <c r="AW102" i="1" s="1"/>
  <c r="F39" i="8"/>
  <c r="BB104" i="1" s="1"/>
  <c r="F38" i="9"/>
  <c r="BA105" i="1"/>
  <c r="F39" i="10"/>
  <c r="BB106" i="1" s="1"/>
  <c r="F34" i="11"/>
  <c r="BA107" i="1"/>
  <c r="F36" i="11"/>
  <c r="BC107" i="1" s="1"/>
  <c r="T128" i="9" l="1"/>
  <c r="T128" i="4"/>
  <c r="P128" i="8"/>
  <c r="AU104" i="1"/>
  <c r="T119" i="2"/>
  <c r="P128" i="10"/>
  <c r="AU106" i="1"/>
  <c r="R128" i="5"/>
  <c r="R128" i="4"/>
  <c r="R119" i="2"/>
  <c r="BK128" i="4"/>
  <c r="J128" i="4"/>
  <c r="P128" i="5"/>
  <c r="AU100" i="1"/>
  <c r="R128" i="9"/>
  <c r="P120" i="3"/>
  <c r="AU96" i="1" s="1"/>
  <c r="P128" i="9"/>
  <c r="AU105" i="1"/>
  <c r="P128" i="4"/>
  <c r="AU99" i="1" s="1"/>
  <c r="R128" i="8"/>
  <c r="R128" i="6"/>
  <c r="BK120" i="3"/>
  <c r="J120" i="3" s="1"/>
  <c r="J96" i="3" s="1"/>
  <c r="J122" i="3"/>
  <c r="J98" i="3"/>
  <c r="J129" i="4"/>
  <c r="J101" i="4"/>
  <c r="J130" i="4"/>
  <c r="J102" i="4"/>
  <c r="BK128" i="9"/>
  <c r="J128" i="9" s="1"/>
  <c r="J100" i="9" s="1"/>
  <c r="J130" i="9"/>
  <c r="J102" i="9" s="1"/>
  <c r="BK120" i="2"/>
  <c r="J120" i="2"/>
  <c r="J97" i="2" s="1"/>
  <c r="BK129" i="6"/>
  <c r="J129" i="6" s="1"/>
  <c r="J101" i="6" s="1"/>
  <c r="BK129" i="8"/>
  <c r="J129" i="8" s="1"/>
  <c r="J101" i="8" s="1"/>
  <c r="BK129" i="10"/>
  <c r="J129" i="10" s="1"/>
  <c r="J101" i="10" s="1"/>
  <c r="BK129" i="5"/>
  <c r="J129" i="5"/>
  <c r="J101" i="5"/>
  <c r="BK129" i="7"/>
  <c r="J129" i="7" s="1"/>
  <c r="J101" i="7" s="1"/>
  <c r="BK117" i="11"/>
  <c r="J117" i="11" s="1"/>
  <c r="J96" i="11" s="1"/>
  <c r="BD103" i="1"/>
  <c r="F37" i="4"/>
  <c r="AZ99" i="1" s="1"/>
  <c r="F37" i="5"/>
  <c r="AZ100" i="1"/>
  <c r="J37" i="6"/>
  <c r="AV101" i="1" s="1"/>
  <c r="AT101" i="1" s="1"/>
  <c r="J37" i="9"/>
  <c r="AV105" i="1"/>
  <c r="AT105" i="1" s="1"/>
  <c r="J33" i="3"/>
  <c r="AV96" i="1" s="1"/>
  <c r="AT96" i="1" s="1"/>
  <c r="J37" i="10"/>
  <c r="AV106" i="1"/>
  <c r="AT106" i="1" s="1"/>
  <c r="J37" i="4"/>
  <c r="AV99" i="1" s="1"/>
  <c r="AT99" i="1" s="1"/>
  <c r="F37" i="8"/>
  <c r="AZ104" i="1"/>
  <c r="J33" i="11"/>
  <c r="AV107" i="1" s="1"/>
  <c r="AT107" i="1" s="1"/>
  <c r="J34" i="4"/>
  <c r="AG99" i="1" s="1"/>
  <c r="AN99" i="1" s="1"/>
  <c r="J33" i="2"/>
  <c r="AV95" i="1" s="1"/>
  <c r="AT95" i="1" s="1"/>
  <c r="F37" i="7"/>
  <c r="AZ102" i="1" s="1"/>
  <c r="BC98" i="1"/>
  <c r="BA103" i="1"/>
  <c r="AW103" i="1"/>
  <c r="J37" i="7"/>
  <c r="AV102" i="1"/>
  <c r="AT102" i="1" s="1"/>
  <c r="BA98" i="1"/>
  <c r="AW98" i="1" s="1"/>
  <c r="BD98" i="1"/>
  <c r="BD97" i="1" s="1"/>
  <c r="BC103" i="1"/>
  <c r="AY103" i="1" s="1"/>
  <c r="J37" i="5"/>
  <c r="AV100" i="1" s="1"/>
  <c r="AT100" i="1" s="1"/>
  <c r="BB98" i="1"/>
  <c r="AX98" i="1"/>
  <c r="F33" i="3"/>
  <c r="AZ96" i="1" s="1"/>
  <c r="F37" i="6"/>
  <c r="AZ101" i="1" s="1"/>
  <c r="J37" i="8"/>
  <c r="AV104" i="1"/>
  <c r="AT104" i="1"/>
  <c r="BB103" i="1"/>
  <c r="AX103" i="1" s="1"/>
  <c r="F37" i="9"/>
  <c r="AZ105" i="1"/>
  <c r="F37" i="10"/>
  <c r="AZ106" i="1" s="1"/>
  <c r="F33" i="2"/>
  <c r="AZ95" i="1" s="1"/>
  <c r="F33" i="11"/>
  <c r="AZ107" i="1" s="1"/>
  <c r="J43" i="4" l="1"/>
  <c r="J100" i="4"/>
  <c r="BK128" i="6"/>
  <c r="J128" i="6"/>
  <c r="J100" i="6" s="1"/>
  <c r="BK128" i="7"/>
  <c r="J128" i="7" s="1"/>
  <c r="J100" i="7" s="1"/>
  <c r="BK128" i="8"/>
  <c r="J128" i="8"/>
  <c r="J100" i="8"/>
  <c r="BK128" i="10"/>
  <c r="J128" i="10" s="1"/>
  <c r="J100" i="10" s="1"/>
  <c r="BK119" i="2"/>
  <c r="J119" i="2" s="1"/>
  <c r="J96" i="2" s="1"/>
  <c r="BK128" i="5"/>
  <c r="J128" i="5"/>
  <c r="J100" i="5"/>
  <c r="BD94" i="1"/>
  <c r="W33" i="1" s="1"/>
  <c r="BC97" i="1"/>
  <c r="AY97" i="1" s="1"/>
  <c r="AU98" i="1"/>
  <c r="AZ98" i="1"/>
  <c r="AV98" i="1" s="1"/>
  <c r="AT98" i="1" s="1"/>
  <c r="AU103" i="1"/>
  <c r="BB97" i="1"/>
  <c r="AX97" i="1" s="1"/>
  <c r="AY98" i="1"/>
  <c r="BA97" i="1"/>
  <c r="AW97" i="1"/>
  <c r="J34" i="9"/>
  <c r="AG105" i="1"/>
  <c r="AN105" i="1" s="1"/>
  <c r="AZ103" i="1"/>
  <c r="AV103" i="1"/>
  <c r="AT103" i="1"/>
  <c r="J30" i="3"/>
  <c r="AG96" i="1"/>
  <c r="AN96" i="1"/>
  <c r="J30" i="11"/>
  <c r="AG107" i="1" s="1"/>
  <c r="AN107" i="1" s="1"/>
  <c r="J39" i="3" l="1"/>
  <c r="J43" i="9"/>
  <c r="J39" i="11"/>
  <c r="BB94" i="1"/>
  <c r="W31" i="1" s="1"/>
  <c r="BA94" i="1"/>
  <c r="W30" i="1" s="1"/>
  <c r="BC94" i="1"/>
  <c r="W32" i="1" s="1"/>
  <c r="AU97" i="1"/>
  <c r="AU94" i="1"/>
  <c r="AZ97" i="1"/>
  <c r="AV97" i="1" s="1"/>
  <c r="AT97" i="1" s="1"/>
  <c r="J34" i="7"/>
  <c r="AG102" i="1"/>
  <c r="AN102" i="1" s="1"/>
  <c r="J34" i="6"/>
  <c r="AG101" i="1" s="1"/>
  <c r="AN101" i="1" s="1"/>
  <c r="J34" i="8"/>
  <c r="AG104" i="1"/>
  <c r="AN104" i="1"/>
  <c r="J34" i="10"/>
  <c r="AG106" i="1" s="1"/>
  <c r="AN106" i="1" s="1"/>
  <c r="J30" i="2"/>
  <c r="AG95" i="1" s="1"/>
  <c r="J34" i="5"/>
  <c r="AG100" i="1"/>
  <c r="AN100" i="1"/>
  <c r="J43" i="7" l="1"/>
  <c r="AN95" i="1"/>
  <c r="J39" i="2"/>
  <c r="J43" i="5"/>
  <c r="J43" i="6"/>
  <c r="J43" i="8"/>
  <c r="J43" i="10"/>
  <c r="AZ94" i="1"/>
  <c r="W29" i="1" s="1"/>
  <c r="AG98" i="1"/>
  <c r="AG103" i="1"/>
  <c r="AN103" i="1"/>
  <c r="AX94" i="1"/>
  <c r="AY94" i="1"/>
  <c r="AW94" i="1"/>
  <c r="AK30" i="1" s="1"/>
  <c r="AN98" i="1" l="1"/>
  <c r="AG97" i="1"/>
  <c r="AN97" i="1"/>
  <c r="AV94" i="1"/>
  <c r="AK29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<sst xmlns="http://schemas.openxmlformats.org/spreadsheetml/2006/main" count="11167" uniqueCount="918">
  <si>
    <t>Export Komplet</t>
  </si>
  <si>
    <t/>
  </si>
  <si>
    <t>2.0</t>
  </si>
  <si>
    <t>ZAMOK</t>
  </si>
  <si>
    <t>False</t>
  </si>
  <si>
    <t>{cf192092-4ab2-404f-bf8c-3a81ac295e62}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</si>
  <si>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</si>
  <si>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</si>
  <si>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</si>
  <si>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</si>
  <si>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</si>
  <si>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</si>
  <si>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</si>
  <si>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</si>
  <si>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</si>
  <si>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</si>
  <si>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</si>
  <si>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10 - Oprava trati v úseku Noutonice -  Podlešín</t>
  </si>
  <si>
    <t>KSO:</t>
  </si>
  <si>
    <t>CC-CZ:</t>
  </si>
  <si>
    <t>Místo:</t>
  </si>
  <si>
    <t xml:space="preserve"> </t>
  </si>
  <si>
    <t>Datum:</t>
  </si>
  <si>
    <t>30. 10. 2020</t>
  </si>
  <si>
    <t>Zadavatel:</t>
  </si>
  <si>
    <t>IČ:</t>
  </si>
  <si>
    <t>DIČ:</t>
  </si>
  <si>
    <t>Uchazeč:</t>
  </si>
  <si>
    <t>Vyplň údaj</t>
  </si>
  <si>
    <t>True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</si>
  <si>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</si>
  <si>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</si>
  <si>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</si>
  <si>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</si>
  <si>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</si>
  <si>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</si>
  <si>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</si>
  <si>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</si>
  <si>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</si>
  <si>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</si>
  <si>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</si>
  <si>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</si>
  <si>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</si>
  <si>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</si>
  <si>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</si>
  <si>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</si>
  <si>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</si>
  <si>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</si>
  <si>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</si>
  <si>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</si>
  <si>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</si>
  <si>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</si>
  <si>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</si>
  <si>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</si>
  <si>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</si>
  <si>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</si>
  <si>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</si>
  <si>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</si>
  <si>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</si>
  <si>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</si>
  <si>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</si>
  <si>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</si>
  <si>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</si>
  <si>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</si>
  <si>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</si>
  <si>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</si>
  <si>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</si>
  <si>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</si>
  <si>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</si>
  <si>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</si>
  <si>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</si>
  <si>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</si>
  <si>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</si>
  <si>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</si>
  <si>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</si>
  <si>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</si>
  <si>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</si>
  <si>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</si>
  <si>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</si>
  <si>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trati v úseku Noutonice - Zákolany 32,340 - 39,200</t>
  </si>
  <si>
    <t>STA</t>
  </si>
  <si>
    <t>1</t>
  </si>
  <si>
    <t>{b49f0642-7219-4588-b59c-cde767736ebf}</t>
  </si>
  <si>
    <t>2</t>
  </si>
  <si>
    <t>SO 02</t>
  </si>
  <si>
    <t>Oprava trati v úseku Zákolany - Podlešín 39,230 - 47,530</t>
  </si>
  <si>
    <t>{45fce7c6-0d19-4bb2-af41-b61bddf74d6f}</t>
  </si>
  <si>
    <t>SO 03</t>
  </si>
  <si>
    <t>Přejezdy</t>
  </si>
  <si>
    <t>{4133c757-0206-4310-9f1f-8348e1221d0a}</t>
  </si>
  <si>
    <t>0001</t>
  </si>
  <si>
    <t>Noutonice - Zákolany</t>
  </si>
  <si>
    <t>Soupis</t>
  </si>
  <si>
    <t>{853086e5-c0f5-4538-86b0-901768580ca0}</t>
  </si>
  <si>
    <t>01</t>
  </si>
  <si>
    <t>P 2253 S</t>
  </si>
  <si>
    <t>3</t>
  </si>
  <si>
    <t>{e3aa01e1-0af1-4fc5-877c-c97297aea22b}</t>
  </si>
  <si>
    <t>02</t>
  </si>
  <si>
    <t>P 2254 S</t>
  </si>
  <si>
    <t>{5cb6bc66-539a-4800-adf4-6c21a21b2529}</t>
  </si>
  <si>
    <t>03</t>
  </si>
  <si>
    <t>P 2255 T km 37,788 v SČ</t>
  </si>
  <si>
    <t>{13d69ce5-99c1-4066-91cd-7a95d9957110}</t>
  </si>
  <si>
    <t>04</t>
  </si>
  <si>
    <t>P 2256 D+M v km 38,081 v SČ</t>
  </si>
  <si>
    <t>{05711f81-a7e6-416a-9f94-b7281e5c9356}</t>
  </si>
  <si>
    <t>0002</t>
  </si>
  <si>
    <t>Zákolany - Podlešín</t>
  </si>
  <si>
    <t>{8711ffdd-b8fe-48ea-973a-d6e88d761d42}</t>
  </si>
  <si>
    <t>05</t>
  </si>
  <si>
    <t>P 2257 S</t>
  </si>
  <si>
    <t>{5ad2f8d1-5c71-4594-8170-e446c6b19c84}</t>
  </si>
  <si>
    <t>06</t>
  </si>
  <si>
    <t>P 2261 S v km 43,804</t>
  </si>
  <si>
    <t>{ee529569-35e9-454e-9838-cc97946f2669}</t>
  </si>
  <si>
    <t>07</t>
  </si>
  <si>
    <t>P 2262 S  v SČ</t>
  </si>
  <si>
    <t>{6903b8d1-f34e-4c17-9af2-97f67765afcc}</t>
  </si>
  <si>
    <t>SO 04</t>
  </si>
  <si>
    <t>VRN</t>
  </si>
  <si>
    <t>{7ccef558-e3a2-4d73-ba1a-f21869d52bd2}</t>
  </si>
  <si>
    <t>KRYCÍ LIST SOUPISU PRACÍ</t>
  </si>
  <si>
    <t>Objekt:</t>
  </si>
  <si>
    <t>SO 01 - Oprava trati v úseku Noutonice - Zákolany 32,340 - 39,200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</si>
  <si>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</si>
  <si>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</si>
  <si>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</si>
  <si>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</si>
  <si>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</si>
  <si>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</si>
  <si>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</si>
  <si>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</si>
  <si>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</si>
  <si>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</si>
  <si>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</si>
  <si>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</si>
  <si>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</si>
  <si>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</si>
  <si>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</si>
  <si>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</si>
  <si>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</si>
  <si>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</si>
  <si>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</si>
  <si>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</si>
  <si>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</si>
  <si>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</si>
  <si>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</si>
  <si>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</si>
  <si>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</si>
  <si>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</si>
  <si>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</si>
  <si>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</si>
  <si>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</si>
  <si>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</si>
  <si>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Sborník UOŽI 01 2020</t>
  </si>
  <si>
    <t>4</t>
  </si>
  <si>
    <t>-752716261</t>
  </si>
  <si>
    <t>VV</t>
  </si>
  <si>
    <t>2250</t>
  </si>
  <si>
    <t>Součet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</si>
  <si>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</si>
  <si>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</si>
  <si>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km</t>
  </si>
  <si>
    <t>-528935413</t>
  </si>
  <si>
    <t>38,175-33,000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</si>
  <si>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</si>
  <si>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</si>
  <si>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</si>
  <si>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-1582618311</t>
  </si>
  <si>
    <t>5175*0,7"pro SČ</t>
  </si>
  <si>
    <t>M</t>
  </si>
  <si>
    <t>5955101005</t>
  </si>
  <si>
    <t>Kamenivo drcené štěrk frakce 31,5/63 třídy min. BII</t>
  </si>
  <si>
    <t>t</t>
  </si>
  <si>
    <t>Sborník UOŽI 01 2021</t>
  </si>
  <si>
    <t>8</t>
  </si>
  <si>
    <t>-1281832072</t>
  </si>
  <si>
    <t>3622,5*1,8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</si>
  <si>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</si>
  <si>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</si>
  <si>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kus</t>
  </si>
  <si>
    <t>495656551</t>
  </si>
  <si>
    <t>"za tupláky"131</t>
  </si>
  <si>
    <t>"u mostku km 32,950"22+8</t>
  </si>
  <si>
    <t>6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</si>
  <si>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</si>
  <si>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</si>
  <si>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-1604669850</t>
  </si>
  <si>
    <t>(35710-35605)/25*41+0,8</t>
  </si>
  <si>
    <t>7</t>
  </si>
  <si>
    <t>5956213040</t>
  </si>
  <si>
    <t>Pražec betonový příčný vystrojený  užitý SB6</t>
  </si>
  <si>
    <t>1428518287</t>
  </si>
  <si>
    <t>Neoceňovat dodá ST PHAZ</t>
  </si>
  <si>
    <t>173+161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</si>
  <si>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</si>
  <si>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</si>
  <si>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m</t>
  </si>
  <si>
    <t>840218433</t>
  </si>
  <si>
    <t>34240-33510</t>
  </si>
  <si>
    <t>34550-34400</t>
  </si>
  <si>
    <t>35750-35350</t>
  </si>
  <si>
    <t>9</t>
  </si>
  <si>
    <t>5957104025</t>
  </si>
  <si>
    <t>Kolejnicové pásy třídy R260 tv. 49 E1 délky 75 metrů</t>
  </si>
  <si>
    <t>1846896651</t>
  </si>
  <si>
    <t>(34240-34000)/75+0,8</t>
  </si>
  <si>
    <t>(34550-34400)/75</t>
  </si>
  <si>
    <t>10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</si>
  <si>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</si>
  <si>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</si>
  <si>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-724041238</t>
  </si>
  <si>
    <t>(33210-33160)*2</t>
  </si>
  <si>
    <t>(34620-34550)*2</t>
  </si>
  <si>
    <t>11</t>
  </si>
  <si>
    <t>5907050120</t>
  </si>
  <si>
    <t>Dělení kolejnic kyslíkem tv. S49. Poznámka: 1. V cenách jsou započteny náklady na manipulaci, podložení, označení a provedení řezu kolejnice.</t>
  </si>
  <si>
    <t>563636715</t>
  </si>
  <si>
    <t>320</t>
  </si>
  <si>
    <t>12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</si>
  <si>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</si>
  <si>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</si>
  <si>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</si>
  <si>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1165851188</t>
  </si>
  <si>
    <t>(32650-32336)/25*41*2+0,08</t>
  </si>
  <si>
    <t>(33200-32950)/25*38*2</t>
  </si>
  <si>
    <t>(34242-33460)/25*41*2+1,04</t>
  </si>
  <si>
    <t>(34650-34242)/25*38*2+1,68</t>
  </si>
  <si>
    <t>(35000-34780)/25*38*2+1,2</t>
  </si>
  <si>
    <t>(35790-35700)/25*38*2+0,4</t>
  </si>
  <si>
    <t>(35700-35350)/25*41*2</t>
  </si>
  <si>
    <t>(35350-35190)/25*38*2+1,6</t>
  </si>
  <si>
    <t>(37400-36450)/25*38*2</t>
  </si>
  <si>
    <t>(38350-38130)/25*38*2+1,2</t>
  </si>
  <si>
    <t>13</t>
  </si>
  <si>
    <t>5958128010</t>
  </si>
  <si>
    <t>Komplety ŽS 4 (šroub RS 1, matice M 24, podložka Fe6, svěrka ŽS4)</t>
  </si>
  <si>
    <t>1767603062</t>
  </si>
  <si>
    <t>11736*2</t>
  </si>
  <si>
    <t>14</t>
  </si>
  <si>
    <t>5958158005</t>
  </si>
  <si>
    <t>Podložka pryžová pod patu kolejnice S49  183/126/6</t>
  </si>
  <si>
    <t>-1272358146</t>
  </si>
  <si>
    <t>11736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</si>
  <si>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</si>
  <si>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</si>
  <si>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-528957350</t>
  </si>
  <si>
    <t>(33,000-32,340)*2</t>
  </si>
  <si>
    <t>(39,200-38,175)*2</t>
  </si>
  <si>
    <t>16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</si>
  <si>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</si>
  <si>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</si>
  <si>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</si>
  <si>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957471777</t>
  </si>
  <si>
    <t>12040/75+1,467</t>
  </si>
  <si>
    <t>17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</si>
  <si>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</si>
  <si>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</si>
  <si>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-120254362</t>
  </si>
  <si>
    <t>40</t>
  </si>
  <si>
    <t>18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</si>
  <si>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</si>
  <si>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</si>
  <si>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-1719777829</t>
  </si>
  <si>
    <t>(38350-32330)*2</t>
  </si>
  <si>
    <t>19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</si>
  <si>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</si>
  <si>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</si>
  <si>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-1315855745</t>
  </si>
  <si>
    <t>(37875-37801)/25*41/3+0,547</t>
  </si>
  <si>
    <t>20</t>
  </si>
  <si>
    <t>5960101010</t>
  </si>
  <si>
    <t>Pražcové kotvy TDHB pro pražec betonový SB 6</t>
  </si>
  <si>
    <t>-1034536961</t>
  </si>
  <si>
    <t>41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</si>
  <si>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</si>
  <si>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</si>
  <si>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-849380679</t>
  </si>
  <si>
    <t>(32590-32310)*2*0,7</t>
  </si>
  <si>
    <t>(33500-33000)*2*0,7</t>
  </si>
  <si>
    <t>(34150-34000)*1*0,7</t>
  </si>
  <si>
    <t>(34450-34150)*2*0,7</t>
  </si>
  <si>
    <t>(34750-34450)*1*0,7</t>
  </si>
  <si>
    <t>(35250-34950)*1*0,7</t>
  </si>
  <si>
    <t>(35300-35250)*2*0,7</t>
  </si>
  <si>
    <t>(35350-35300)*1*0,7</t>
  </si>
  <si>
    <t>(35700-35650)*1*0,7</t>
  </si>
  <si>
    <t>(35750-35700)*2*0,7</t>
  </si>
  <si>
    <t>(35800-35750)*1*0,7</t>
  </si>
  <si>
    <t>(36450-36400)*1*0,7</t>
  </si>
  <si>
    <t>(36550-36450)*2*0,7</t>
  </si>
  <si>
    <t>(36930-36870)*2*0,7</t>
  </si>
  <si>
    <t>(37550-37100)*2*0,7</t>
  </si>
  <si>
    <t>(38000-37800)*2*0,7</t>
  </si>
  <si>
    <t>(38500-38250)*2*0,5</t>
  </si>
  <si>
    <t>22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</si>
  <si>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</si>
  <si>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</si>
  <si>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1858995540</t>
  </si>
  <si>
    <t>50"Kováry</t>
  </si>
  <si>
    <t>23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</si>
  <si>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</si>
  <si>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</si>
  <si>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524754529</t>
  </si>
  <si>
    <t>24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</si>
  <si>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</si>
  <si>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</si>
  <si>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1650570128</t>
  </si>
  <si>
    <t>50*0,5*0,3"pro nástupiště</t>
  </si>
  <si>
    <t>25</t>
  </si>
  <si>
    <t>5964161005</t>
  </si>
  <si>
    <t>Beton lehce zhutnitelný C 16/20;X0 F5 2 200 2 662</t>
  </si>
  <si>
    <t>-1137841077</t>
  </si>
  <si>
    <t>4"rýha nástupiště</t>
  </si>
  <si>
    <t>26</t>
  </si>
  <si>
    <t>5964147000</t>
  </si>
  <si>
    <t>Nástupištní díly blok úložný U65</t>
  </si>
  <si>
    <t>-1749384288</t>
  </si>
  <si>
    <t>50</t>
  </si>
  <si>
    <t>27</t>
  </si>
  <si>
    <t>5964147105</t>
  </si>
  <si>
    <t>Nástupištní díly výplňová deska D3</t>
  </si>
  <si>
    <t>2134892317</t>
  </si>
  <si>
    <t>50*2</t>
  </si>
  <si>
    <t>28</t>
  </si>
  <si>
    <t>5955101013</t>
  </si>
  <si>
    <t>Kamenivo drcené štěrkodrť frakce 0/4</t>
  </si>
  <si>
    <t>782285904</t>
  </si>
  <si>
    <t>50*3*0,05*2</t>
  </si>
  <si>
    <t>29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</si>
  <si>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</si>
  <si>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</si>
  <si>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515073718</t>
  </si>
  <si>
    <t>1800</t>
  </si>
  <si>
    <t>OST</t>
  </si>
  <si>
    <t>Ostatní</t>
  </si>
  <si>
    <t>30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</si>
  <si>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</si>
  <si>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</si>
  <si>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</si>
  <si>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-703702351</t>
  </si>
  <si>
    <t>"Z příkopů"2000</t>
  </si>
  <si>
    <t>"Nové a staré pražce"((173+161)*0,25)+((173+161)*0,1)</t>
  </si>
  <si>
    <t>22,226*2"nové a staré kolejnice</t>
  </si>
  <si>
    <t>28,871*2"staré a nové komplety</t>
  </si>
  <si>
    <t>31</t>
  </si>
  <si>
    <t>9902100500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</si>
  <si>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</si>
  <si>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1041302011</t>
  </si>
  <si>
    <t>6520,5"nový štěrk</t>
  </si>
  <si>
    <t>83,5+33,4"pražce nové a staré</t>
  </si>
  <si>
    <t>6,6+4,7"nástupištní díly</t>
  </si>
  <si>
    <t>32</t>
  </si>
  <si>
    <t>9903200100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</si>
  <si>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</si>
  <si>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469680782</t>
  </si>
  <si>
    <t>SO 02 - Oprava trati v úseku Zákolany - Podlešín 39,230 - 47,530</t>
  </si>
  <si>
    <t>VRN - Vedlejší rozpočtové náklady</t>
  </si>
  <si>
    <t>751934649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</si>
  <si>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</si>
  <si>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</si>
  <si>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-346540920</t>
  </si>
  <si>
    <t>44,775-44,380</t>
  </si>
  <si>
    <t>45,075-44,950</t>
  </si>
  <si>
    <t>45,440-45,320</t>
  </si>
  <si>
    <t>46,020-45,770</t>
  </si>
  <si>
    <t>46,170-46,090</t>
  </si>
  <si>
    <t>46,520-46,290</t>
  </si>
  <si>
    <t>46,800-46,620</t>
  </si>
  <si>
    <t>47,450-47,360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</si>
  <si>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</si>
  <si>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</si>
  <si>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1965533901</t>
  </si>
  <si>
    <t>44,950-44,775</t>
  </si>
  <si>
    <t>45,320-45,075</t>
  </si>
  <si>
    <t>45,770-45,440</t>
  </si>
  <si>
    <t>46,090-46,020</t>
  </si>
  <si>
    <t>46,290-46,170</t>
  </si>
  <si>
    <t>46,620-46,520</t>
  </si>
  <si>
    <t>47,360-46,800</t>
  </si>
  <si>
    <t>47,530-47,450</t>
  </si>
  <si>
    <t>5914110130</t>
  </si>
  <si>
    <t>Oprava nástupiště z prefabrikátů povrchové vrstvy. Poznámka: 1. V cenách jsou započteny náklady na manipulaci a naložení výzisku kameniva na dopravní prostředek. 2. V cenách nejsou obsaženy náklady na dodávku materiálu.</t>
  </si>
  <si>
    <t>-116674723</t>
  </si>
  <si>
    <t>80"Koleč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</si>
  <si>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</si>
  <si>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</si>
  <si>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330454975</t>
  </si>
  <si>
    <t>80"výplňové desky Koleč</t>
  </si>
  <si>
    <t>1594389945</t>
  </si>
  <si>
    <t>50"Želenice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</si>
  <si>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</si>
  <si>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</si>
  <si>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-961798996</t>
  </si>
  <si>
    <t>350"otevření lože u zast. Želenice</t>
  </si>
  <si>
    <t>5915025010</t>
  </si>
  <si>
    <t>Úprava vrstvy KL po snesení kolejového roštu koleje nebo výhybky. Poznámka: 1. V cenách jsou započteny náklady na rozhrnutí a urovnání KL a terénu z důvodu rušení trati.</t>
  </si>
  <si>
    <t>-755489094</t>
  </si>
  <si>
    <t>(47530-44380)*3,5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</si>
  <si>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</si>
  <si>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</si>
  <si>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-534064563</t>
  </si>
  <si>
    <t>(47530-44380)*1,7</t>
  </si>
  <si>
    <t>5956140030</t>
  </si>
  <si>
    <t>Pražec betonový příčný vystrojený včetně kompletů tv. B 91S/2 (S)</t>
  </si>
  <si>
    <t>1289931568</t>
  </si>
  <si>
    <t>(47530-44380)/25*42</t>
  </si>
  <si>
    <t>-1566187485</t>
  </si>
  <si>
    <t>((47530-44380)*2)/75</t>
  </si>
  <si>
    <t>((41750-41650)*2)/75+0,333</t>
  </si>
  <si>
    <t>691934381</t>
  </si>
  <si>
    <t>40,800-39,230</t>
  </si>
  <si>
    <t>44,380-43,900</t>
  </si>
  <si>
    <t>-1054145975</t>
  </si>
  <si>
    <t>2050*0,7"pro SČ</t>
  </si>
  <si>
    <t>5355"pro zřízení KL</t>
  </si>
  <si>
    <t>(44380-40800)/100*30"pro ASP</t>
  </si>
  <si>
    <t>1802029736</t>
  </si>
  <si>
    <t>5355*1,8"zřízení kol. lože</t>
  </si>
  <si>
    <t>2050*0,7*1,8"u SČ</t>
  </si>
  <si>
    <t>1074*1,8</t>
  </si>
  <si>
    <t>1804377170</t>
  </si>
  <si>
    <t>50"popraskané</t>
  </si>
  <si>
    <t>15"za tupláky</t>
  </si>
  <si>
    <t>579720151</t>
  </si>
  <si>
    <t>11"u mostu 39,2</t>
  </si>
  <si>
    <t>-717033327</t>
  </si>
  <si>
    <t>65+11+295+54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</si>
  <si>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</si>
  <si>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</si>
  <si>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1988611059</t>
  </si>
  <si>
    <t>(39750-39570)/25*41+0,4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</si>
  <si>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</si>
  <si>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</si>
  <si>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403942666</t>
  </si>
  <si>
    <t>(40000-39750)/25*3</t>
  </si>
  <si>
    <t>(39570-39375)/25*3+0,6</t>
  </si>
  <si>
    <t>5906125380</t>
  </si>
  <si>
    <t>Montáž kolejového roštu na úložišti pražce betonové vystrojené tv. S49 rozdělení "u". Poznámka: 1. V cenách jsou započteny náklady na úpravu plochy pro montáž, manipulaci a montáž KR, u nevystrojených pražců dřevěných i vrtání. 2. V cenách nejsou obsaženy náklady na dodávku materiálu.</t>
  </si>
  <si>
    <t>-1589400963</t>
  </si>
  <si>
    <t>47,530-44,380</t>
  </si>
  <si>
    <t>5907025045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</si>
  <si>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</si>
  <si>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1672838722</t>
  </si>
  <si>
    <t>-211557860</t>
  </si>
  <si>
    <t>250</t>
  </si>
  <si>
    <t>-759652849</t>
  </si>
  <si>
    <t>(40025-39375)/25*41*2</t>
  </si>
  <si>
    <t>(44380-43880)/25*38*2</t>
  </si>
  <si>
    <t>1427712409</t>
  </si>
  <si>
    <t>3652*2</t>
  </si>
  <si>
    <t>-2092474908</t>
  </si>
  <si>
    <t>Neoceňovat dodá ST Praha západ</t>
  </si>
  <si>
    <t>3652</t>
  </si>
  <si>
    <t>786947398</t>
  </si>
  <si>
    <t>(47,530-44,380)*3</t>
  </si>
  <si>
    <t>(40,800-39,230)*1</t>
  </si>
  <si>
    <t>(44,380-40,800)*2</t>
  </si>
  <si>
    <t>790516167</t>
  </si>
  <si>
    <t>84"pasy</t>
  </si>
  <si>
    <t>-1167394021</t>
  </si>
  <si>
    <t>925975283</t>
  </si>
  <si>
    <t>(47530-44380)*2</t>
  </si>
  <si>
    <t>1351841928</t>
  </si>
  <si>
    <t>(39550-39230)*0,4*2</t>
  </si>
  <si>
    <t>(40050-39790)*0,5*2</t>
  </si>
  <si>
    <t>(40700-40050)*0,4*1</t>
  </si>
  <si>
    <t>(40950-40700)*0,4*2</t>
  </si>
  <si>
    <t>(41250-40950)*0,7*2</t>
  </si>
  <si>
    <t>(41340-41250)*0,4*1</t>
  </si>
  <si>
    <t>(42100-41700)*0,5*2</t>
  </si>
  <si>
    <t>(42150-42100)*0,5*1</t>
  </si>
  <si>
    <t>(42450-42350)*0,4*1</t>
  </si>
  <si>
    <t>(43030-42800)*0,5*1</t>
  </si>
  <si>
    <t>(43780-43230)*0,5*2</t>
  </si>
  <si>
    <t>(43900-43800)*0,4*2</t>
  </si>
  <si>
    <t>(44410-43900)*0,8*2</t>
  </si>
  <si>
    <t>(44700-44410)*0,5*1</t>
  </si>
  <si>
    <t>(45000-44700)*0,4*2</t>
  </si>
  <si>
    <t>(45160-45000)*0,4*1</t>
  </si>
  <si>
    <t>(45960-45160)*0,5*2</t>
  </si>
  <si>
    <t>(46650-46360)*0,4*2</t>
  </si>
  <si>
    <t>(47090-46950)*0,5*1</t>
  </si>
  <si>
    <t>(47320-47090)*0,4*2</t>
  </si>
  <si>
    <t>(47530-47320)*0,5*1</t>
  </si>
  <si>
    <t>-1397847082</t>
  </si>
  <si>
    <t>1361667330</t>
  </si>
  <si>
    <t>50*2*1*0,05"koleč</t>
  </si>
  <si>
    <t>33</t>
  </si>
  <si>
    <t>-1986714224</t>
  </si>
  <si>
    <t>1900</t>
  </si>
  <si>
    <t>34</t>
  </si>
  <si>
    <t>5915030030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</si>
  <si>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</si>
  <si>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969156671</t>
  </si>
  <si>
    <t xml:space="preserve">15"u přejezdu </t>
  </si>
  <si>
    <t>35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</si>
  <si>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</si>
  <si>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</si>
  <si>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-1953520386</t>
  </si>
  <si>
    <t>(44775-44380)/25*6,725</t>
  </si>
  <si>
    <t>(45075-44950)/25*6,725</t>
  </si>
  <si>
    <t>(45440-45320)/25*6,725</t>
  </si>
  <si>
    <t>(46020-45770)/25*6,725</t>
  </si>
  <si>
    <t>(46170-46090)/25*6,725</t>
  </si>
  <si>
    <t>(46520-46290)/25*6,725</t>
  </si>
  <si>
    <t>(46800-46620)/25*6,725</t>
  </si>
  <si>
    <t>(47450-47360)/25*6,725</t>
  </si>
  <si>
    <t>36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</si>
  <si>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</si>
  <si>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</si>
  <si>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-67972534</t>
  </si>
  <si>
    <t>(44950-44775)/25*13,831</t>
  </si>
  <si>
    <t>(45320-45075)/25*13,831</t>
  </si>
  <si>
    <t>(45770-45440)/25*13,831</t>
  </si>
  <si>
    <t>(46090-46020)/25*13,831</t>
  </si>
  <si>
    <t>(46290-46170)/25*13,831</t>
  </si>
  <si>
    <t>(46620-46520)/25*13,831</t>
  </si>
  <si>
    <t>(47360-46800)/25*13,831</t>
  </si>
  <si>
    <t>(47530-47450)/25*13,831</t>
  </si>
  <si>
    <t>37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</si>
  <si>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</si>
  <si>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</si>
  <si>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1073297551</t>
  </si>
  <si>
    <t>(47530-44380)/25*15,457</t>
  </si>
  <si>
    <t>38</t>
  </si>
  <si>
    <t>-903918229</t>
  </si>
  <si>
    <t>3500" kolejnice, pražce, drobné</t>
  </si>
  <si>
    <t>5000"zemina z příkopů a stezek</t>
  </si>
  <si>
    <t>20+(15*2,5)"betonový odpad z příkopů+u přejezdu</t>
  </si>
  <si>
    <t>39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</si>
  <si>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</si>
  <si>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</si>
  <si>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1778942731</t>
  </si>
  <si>
    <t>14155,200"štěrk</t>
  </si>
  <si>
    <t>5"drť</t>
  </si>
  <si>
    <t>3,76"desky zákrytové Koleč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</si>
  <si>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</si>
  <si>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-327214621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</si>
  <si>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</si>
  <si>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</si>
  <si>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</si>
  <si>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-1180936440</t>
  </si>
  <si>
    <t>SO 03 - Přejezdy</t>
  </si>
  <si>
    <t>Soupis:</t>
  </si>
  <si>
    <t>0001 - Noutonice - Zákolany</t>
  </si>
  <si>
    <t>Úroveň 3:</t>
  </si>
  <si>
    <t>01 - P 2253 S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</si>
  <si>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</si>
  <si>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</si>
  <si>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513216399</t>
  </si>
  <si>
    <t>0,015</t>
  </si>
  <si>
    <t>640523012</t>
  </si>
  <si>
    <t>15*3,5*0,45*1,8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</si>
  <si>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</si>
  <si>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</si>
  <si>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1704237564</t>
  </si>
  <si>
    <t>5956213065</t>
  </si>
  <si>
    <t>Pražec betonový příčný vystrojený  užitý tv. SB 8 P</t>
  </si>
  <si>
    <t>394522618</t>
  </si>
  <si>
    <t>5957201010</t>
  </si>
  <si>
    <t>Kolejnice užité tv. S49</t>
  </si>
  <si>
    <t>-461230695</t>
  </si>
  <si>
    <t>2*25</t>
  </si>
  <si>
    <t>5958125010</t>
  </si>
  <si>
    <t>Komplety s antikorozní úpravou ŽS 4 (svěrka ŽS4, šroub RS 1, matice M24, podložka Fe6)</t>
  </si>
  <si>
    <t>1231592627</t>
  </si>
  <si>
    <t>14*4</t>
  </si>
  <si>
    <t>1549436236</t>
  </si>
  <si>
    <t>14*2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</si>
  <si>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</si>
  <si>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</si>
  <si>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2004680056</t>
  </si>
  <si>
    <t>-590026872</t>
  </si>
  <si>
    <t>3*0,05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</si>
  <si>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</si>
  <si>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</si>
  <si>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882852870</t>
  </si>
  <si>
    <t>1231501448</t>
  </si>
  <si>
    <t>2*60</t>
  </si>
  <si>
    <t>5963104035</t>
  </si>
  <si>
    <t>Přejezd železobetonový kompletní sestava</t>
  </si>
  <si>
    <t>1214404501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</si>
  <si>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</si>
  <si>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</si>
  <si>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1408438570</t>
  </si>
  <si>
    <t>5*1,2</t>
  </si>
  <si>
    <t>5913140010</t>
  </si>
  <si>
    <t>Demontáž přejezdové konstrukce se silničními panely vnější i vnitřní část. Poznámka: 1. V cenách jsou započteny náklady na demontáž a naložení na dopravní prostředek.</t>
  </si>
  <si>
    <t>-1525643688</t>
  </si>
  <si>
    <t>5913235010</t>
  </si>
  <si>
    <t>Dělení AB komunikace řezáním hloubky do 10 cm. Poznámka: 1. V cenách jsou započteny náklady na provedení úkolu.</t>
  </si>
  <si>
    <t>-1918491227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</si>
  <si>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</si>
  <si>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</si>
  <si>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1437900064</t>
  </si>
  <si>
    <t>3*6*2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</si>
  <si>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</si>
  <si>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</si>
  <si>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510803403</t>
  </si>
  <si>
    <t>5963146010</t>
  </si>
  <si>
    <t>Asfaltový beton ACL 16S 50/70 hrubozrnný-ložní vrstva</t>
  </si>
  <si>
    <t>1382341044</t>
  </si>
  <si>
    <t>3*6*2*0,15*2,3</t>
  </si>
  <si>
    <t>5963146000</t>
  </si>
  <si>
    <t>Asfaltový beton ACO 11S 50/70 střednězrnný-obrusná vrstva</t>
  </si>
  <si>
    <t>136603156</t>
  </si>
  <si>
    <t>3*6*2*0,05*2,3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</si>
  <si>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</si>
  <si>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</si>
  <si>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636477580</t>
  </si>
  <si>
    <t>12,42+4,140"živice nová</t>
  </si>
  <si>
    <t>16,56"živice stará</t>
  </si>
  <si>
    <t>42,525*2"šrěrk starý a nový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</si>
  <si>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</si>
  <si>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</si>
  <si>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2097790218</t>
  </si>
  <si>
    <t>6,6"přejezd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</si>
  <si>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</si>
  <si>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1531139664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</si>
  <si>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</si>
  <si>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</si>
  <si>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-1732472031</t>
  </si>
  <si>
    <t>42,525"Starý štěrk</t>
  </si>
  <si>
    <t>9909000200</t>
  </si>
  <si>
    <t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</si>
  <si>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-460700667</t>
  </si>
  <si>
    <t>46,025"živice</t>
  </si>
  <si>
    <t>740187835</t>
  </si>
  <si>
    <t>033111001</t>
  </si>
  <si>
    <t>Provozní vlivy Výluka silničního provozu se zajištěním objížďky</t>
  </si>
  <si>
    <t>soubor</t>
  </si>
  <si>
    <t>2083848973</t>
  </si>
  <si>
    <t>02 - P 2254 S</t>
  </si>
  <si>
    <t>-1061276362</t>
  </si>
  <si>
    <t>0,02</t>
  </si>
  <si>
    <t>-36681526</t>
  </si>
  <si>
    <t>20*3,5*0,45*1,8</t>
  </si>
  <si>
    <t>-2015269898</t>
  </si>
  <si>
    <t>-1240667256</t>
  </si>
  <si>
    <t>45</t>
  </si>
  <si>
    <t>-1237358467</t>
  </si>
  <si>
    <t>2008080722</t>
  </si>
  <si>
    <t>45*4</t>
  </si>
  <si>
    <t>1355930156</t>
  </si>
  <si>
    <t>45*2</t>
  </si>
  <si>
    <t>-2141390443</t>
  </si>
  <si>
    <t>-1435948025</t>
  </si>
  <si>
    <t>-1298358417</t>
  </si>
  <si>
    <t>-1382090343</t>
  </si>
  <si>
    <t>-299043559</t>
  </si>
  <si>
    <t>9*1,2</t>
  </si>
  <si>
    <t>407123739</t>
  </si>
  <si>
    <t>2044475709</t>
  </si>
  <si>
    <t>10,8</t>
  </si>
  <si>
    <t>1028971175</t>
  </si>
  <si>
    <t>60</t>
  </si>
  <si>
    <t>1437479886</t>
  </si>
  <si>
    <t>4,5*7*2+6</t>
  </si>
  <si>
    <t>-1510459241</t>
  </si>
  <si>
    <t>4*7*2+6</t>
  </si>
  <si>
    <t>1775660556</t>
  </si>
  <si>
    <t>4*7*2*0,15*2,3</t>
  </si>
  <si>
    <t>-303642100</t>
  </si>
  <si>
    <t>4*7*2*0,05*2,3</t>
  </si>
  <si>
    <t>-179072903</t>
  </si>
  <si>
    <t>56,7*2"starý a nový štěrk</t>
  </si>
  <si>
    <t>69*0,2*2,3"stará živice</t>
  </si>
  <si>
    <t>62*0,2*2,3"nová živice</t>
  </si>
  <si>
    <t>-1230032685</t>
  </si>
  <si>
    <t>-855176033</t>
  </si>
  <si>
    <t>347814318</t>
  </si>
  <si>
    <t>56,7"staré KL</t>
  </si>
  <si>
    <t>1188761254</t>
  </si>
  <si>
    <t>31,74"stará živice</t>
  </si>
  <si>
    <t>221328171</t>
  </si>
  <si>
    <t>1674276210</t>
  </si>
  <si>
    <t>03 - P 2255 T km 37,788 v SČ</t>
  </si>
  <si>
    <t>87887057</t>
  </si>
  <si>
    <t>1092315260</t>
  </si>
  <si>
    <t>20*3,5*0,4</t>
  </si>
  <si>
    <t>1183878219</t>
  </si>
  <si>
    <t>-80757882</t>
  </si>
  <si>
    <t>-1538347840</t>
  </si>
  <si>
    <t>2*20</t>
  </si>
  <si>
    <t>603075274</t>
  </si>
  <si>
    <t>23*4</t>
  </si>
  <si>
    <t>-1394847922</t>
  </si>
  <si>
    <t>23*2</t>
  </si>
  <si>
    <t>-1084717756</t>
  </si>
  <si>
    <t>-1910669568</t>
  </si>
  <si>
    <t>3*0,1</t>
  </si>
  <si>
    <t>-1358808217</t>
  </si>
  <si>
    <t>1494626096</t>
  </si>
  <si>
    <t>39736182</t>
  </si>
  <si>
    <t>-1312148300</t>
  </si>
  <si>
    <t>1060082482</t>
  </si>
  <si>
    <t>-582086003</t>
  </si>
  <si>
    <t>1762915033</t>
  </si>
  <si>
    <t>7*4*2</t>
  </si>
  <si>
    <t>1376346006</t>
  </si>
  <si>
    <t>7*4+7*3</t>
  </si>
  <si>
    <t>-995919654</t>
  </si>
  <si>
    <t>49*0,15*2,3</t>
  </si>
  <si>
    <t>1679335781</t>
  </si>
  <si>
    <t>49*0,05*2,3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</si>
  <si>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</si>
  <si>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</si>
  <si>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-1509506922</t>
  </si>
  <si>
    <t>5964129000</t>
  </si>
  <si>
    <t>Odvodňovací ECO žlaby betonové</t>
  </si>
  <si>
    <t>-478255134</t>
  </si>
  <si>
    <t>8"8m</t>
  </si>
  <si>
    <t>-722595256</t>
  </si>
  <si>
    <t>8*0,5*0,3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</si>
  <si>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</si>
  <si>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</si>
  <si>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-1072665465</t>
  </si>
  <si>
    <t>8*0,5*0,5</t>
  </si>
  <si>
    <t>-1850938180</t>
  </si>
  <si>
    <t>(16,905+5,635)*2"živice</t>
  </si>
  <si>
    <t>3,6"z rýhy</t>
  </si>
  <si>
    <t>28"štěrk</t>
  </si>
  <si>
    <t>1286089487</t>
  </si>
  <si>
    <t>-918242349</t>
  </si>
  <si>
    <t>1632999758</t>
  </si>
  <si>
    <t>2*1,8"z rýhy</t>
  </si>
  <si>
    <t>-1779133418</t>
  </si>
  <si>
    <t>49*0,2*2,3</t>
  </si>
  <si>
    <t>1134015716</t>
  </si>
  <si>
    <t>-402094829</t>
  </si>
  <si>
    <t>04 - P 2256 D+M v km 38,081 v SČ</t>
  </si>
  <si>
    <t>5955101014</t>
  </si>
  <si>
    <t>Kamenivo drcené štěrkodrť frakce 0/8</t>
  </si>
  <si>
    <t>2028424815</t>
  </si>
  <si>
    <t>6*0,05*3*2*2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</si>
  <si>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</si>
  <si>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</si>
  <si>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758830224</t>
  </si>
  <si>
    <t>3,6</t>
  </si>
  <si>
    <t>5913005020</t>
  </si>
  <si>
    <t>Vyčištění železničního přejezdu od nánosu povrch konstrukce. Poznámka: 1. V cenách jsou započteny náklady na vyčištění a uložení výzisku na terén nebo naložení na dopravní prostředek.</t>
  </si>
  <si>
    <t>1866954995</t>
  </si>
  <si>
    <t>6*3*2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</si>
  <si>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</si>
  <si>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</si>
  <si>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-603451639</t>
  </si>
  <si>
    <t>977346163</t>
  </si>
  <si>
    <t>-1772197341</t>
  </si>
  <si>
    <t>-2136000655</t>
  </si>
  <si>
    <t>0002 - Zákolany - Podlešín</t>
  </si>
  <si>
    <t>05 - P 2257 S</t>
  </si>
  <si>
    <t>-68878571</t>
  </si>
  <si>
    <t>-1018908859</t>
  </si>
  <si>
    <t>15*3,5*0,4*1,8</t>
  </si>
  <si>
    <t>-1812872234</t>
  </si>
  <si>
    <t>15*3,5*0,4</t>
  </si>
  <si>
    <t>1405141310</t>
  </si>
  <si>
    <t>-1713630051</t>
  </si>
  <si>
    <t>-1009931035</t>
  </si>
  <si>
    <t>2*15</t>
  </si>
  <si>
    <t>-139681577</t>
  </si>
  <si>
    <t>25*4</t>
  </si>
  <si>
    <t>9075588</t>
  </si>
  <si>
    <t>25*2</t>
  </si>
  <si>
    <t>1461696103</t>
  </si>
  <si>
    <t>-1060729897</t>
  </si>
  <si>
    <t>330262208</t>
  </si>
  <si>
    <t>705579569</t>
  </si>
  <si>
    <t>1254853806</t>
  </si>
  <si>
    <t>8*1,2</t>
  </si>
  <si>
    <t>1652609954</t>
  </si>
  <si>
    <t>9,6</t>
  </si>
  <si>
    <t>-743562909</t>
  </si>
  <si>
    <t>-59726111</t>
  </si>
  <si>
    <t>9*4*2</t>
  </si>
  <si>
    <t>-425757975</t>
  </si>
  <si>
    <t>9*3*2</t>
  </si>
  <si>
    <t>788425292</t>
  </si>
  <si>
    <t>-647027564</t>
  </si>
  <si>
    <t>9*3*2*0,15*2,3</t>
  </si>
  <si>
    <t>-1115554119</t>
  </si>
  <si>
    <t>9*3*2*0,05*2,3</t>
  </si>
  <si>
    <t>155277912</t>
  </si>
  <si>
    <t>24,84*2"živice</t>
  </si>
  <si>
    <t>37,8*2"starý a nový štěrk</t>
  </si>
  <si>
    <t>-313496921</t>
  </si>
  <si>
    <t>-1252133172</t>
  </si>
  <si>
    <t>-1997732348</t>
  </si>
  <si>
    <t>37,8"starý štěrk</t>
  </si>
  <si>
    <t>1225973819</t>
  </si>
  <si>
    <t>18,63+6,21</t>
  </si>
  <si>
    <t>1006359409</t>
  </si>
  <si>
    <t>-721490632</t>
  </si>
  <si>
    <t>06 - P 2261 S v km 43,804</t>
  </si>
  <si>
    <t>1695737418</t>
  </si>
  <si>
    <t>1146597096</t>
  </si>
  <si>
    <t>1536705058</t>
  </si>
  <si>
    <t>-2025101004</t>
  </si>
  <si>
    <t>15/0,6</t>
  </si>
  <si>
    <t>2076256903</t>
  </si>
  <si>
    <t>691111959</t>
  </si>
  <si>
    <t>-12156550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</si>
  <si>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</si>
  <si>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</si>
  <si>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1054526981</t>
  </si>
  <si>
    <t>321646645</t>
  </si>
  <si>
    <t>488446941</t>
  </si>
  <si>
    <t>-460128114</t>
  </si>
  <si>
    <t>7,2</t>
  </si>
  <si>
    <t>-2145098445</t>
  </si>
  <si>
    <t>6*1,2</t>
  </si>
  <si>
    <t>5913215020</t>
  </si>
  <si>
    <t>Demontáž kolejnicových dílů přejezdu ochranná kolejnice. Poznámka: 1. V cenách jsou započteny náklady na demontáž a naložení na dopravní prostředek.</t>
  </si>
  <si>
    <t>1665615326</t>
  </si>
  <si>
    <t>5913235020</t>
  </si>
  <si>
    <t>Dělení AB komunikace řezáním hloubky do 20 cm. Poznámka: 1. V cenách jsou započteny náklady na provedení úkolu.</t>
  </si>
  <si>
    <t>-1513289768</t>
  </si>
  <si>
    <t>1837495594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</si>
  <si>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</si>
  <si>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</si>
  <si>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-1746455600</t>
  </si>
  <si>
    <t>7*3*2</t>
  </si>
  <si>
    <t>-1490623551</t>
  </si>
  <si>
    <t>56*0,15*2,3</t>
  </si>
  <si>
    <t>-1282789335</t>
  </si>
  <si>
    <t>56*0,05*2,3</t>
  </si>
  <si>
    <t>-831200450</t>
  </si>
  <si>
    <t>2*7,5*0,3*0,3</t>
  </si>
  <si>
    <t>1367897445</t>
  </si>
  <si>
    <t>14,5*0,3*0,3*2,5</t>
  </si>
  <si>
    <t>1551238956</t>
  </si>
  <si>
    <t>15*3,5</t>
  </si>
  <si>
    <t>273586543</t>
  </si>
  <si>
    <t>42,525*2"štěrk starý a nový</t>
  </si>
  <si>
    <t>56*0,2*2,3*2"stará a nová živice</t>
  </si>
  <si>
    <t>1,35*1,8"z rýhy</t>
  </si>
  <si>
    <t>3,263"beton</t>
  </si>
  <si>
    <t>-1392210307</t>
  </si>
  <si>
    <t>1207276432</t>
  </si>
  <si>
    <t>153430440</t>
  </si>
  <si>
    <t>45,525"staré lože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</si>
  <si>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</si>
  <si>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-346907359</t>
  </si>
  <si>
    <t>56*0,2*2,3"stará živice</t>
  </si>
  <si>
    <t>-2090097864</t>
  </si>
  <si>
    <t>-1737154136</t>
  </si>
  <si>
    <t>07 - P 2262 S  v SČ</t>
  </si>
  <si>
    <t>úprava GPK a výměna KL v souvislém SČ</t>
  </si>
  <si>
    <t>1747090991</t>
  </si>
  <si>
    <t>0,025</t>
  </si>
  <si>
    <t>1307043178</t>
  </si>
  <si>
    <t>25*3,5*0,4*1,8</t>
  </si>
  <si>
    <t>730304096</t>
  </si>
  <si>
    <t>25*3,5*0,4</t>
  </si>
  <si>
    <t>887832659</t>
  </si>
  <si>
    <t>1236319894</t>
  </si>
  <si>
    <t>42</t>
  </si>
  <si>
    <t>-1988165971</t>
  </si>
  <si>
    <t>1762082514</t>
  </si>
  <si>
    <t>42*4</t>
  </si>
  <si>
    <t>-433358487</t>
  </si>
  <si>
    <t>42*2</t>
  </si>
  <si>
    <t>-1247760711</t>
  </si>
  <si>
    <t>1590306973</t>
  </si>
  <si>
    <t>2003523849</t>
  </si>
  <si>
    <t>1322214201</t>
  </si>
  <si>
    <t>1738422207</t>
  </si>
  <si>
    <t>-75688063</t>
  </si>
  <si>
    <t>-1375345477</t>
  </si>
  <si>
    <t>2070125770</t>
  </si>
  <si>
    <t>70</t>
  </si>
  <si>
    <t>-316449165</t>
  </si>
  <si>
    <t>9*5*2</t>
  </si>
  <si>
    <t>2062652057</t>
  </si>
  <si>
    <t>1806059742</t>
  </si>
  <si>
    <t>9*5*2*0,15*2,3</t>
  </si>
  <si>
    <t>-1320380564</t>
  </si>
  <si>
    <t>9*5*2*0,05*2,3</t>
  </si>
  <si>
    <t>-1944027250</t>
  </si>
  <si>
    <t>1041812694</t>
  </si>
  <si>
    <t>-367970733</t>
  </si>
  <si>
    <t>9*0,5*0,3</t>
  </si>
  <si>
    <t>2023668198</t>
  </si>
  <si>
    <t>9*0,5*0,5</t>
  </si>
  <si>
    <t>1163562143</t>
  </si>
  <si>
    <t>3,016"beton</t>
  </si>
  <si>
    <t>31,050+10,35"nová živice</t>
  </si>
  <si>
    <t>90*0,2*2,3"stará živice</t>
  </si>
  <si>
    <t>63+63"starý a nový štěrk</t>
  </si>
  <si>
    <t>-1303942797</t>
  </si>
  <si>
    <t>-269527714</t>
  </si>
  <si>
    <t>-2139607696</t>
  </si>
  <si>
    <t>2,25*1,8" z rýhy</t>
  </si>
  <si>
    <t>63" starý štěrk</t>
  </si>
  <si>
    <t>-1213853043</t>
  </si>
  <si>
    <t>41,4</t>
  </si>
  <si>
    <t>1543778261</t>
  </si>
  <si>
    <t>-773270125</t>
  </si>
  <si>
    <t>SO 04 - VRN</t>
  </si>
  <si>
    <t>022101001</t>
  </si>
  <si>
    <t>1759004214</t>
  </si>
  <si>
    <t>022101011</t>
  </si>
  <si>
    <t>Geodetické práce Geodetické práce v průběhu opravy</t>
  </si>
  <si>
    <t>1950097023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</si>
  <si>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</si>
  <si>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</si>
  <si>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-739629244</t>
  </si>
  <si>
    <t>47,530-32,340</t>
  </si>
  <si>
    <t>024101001</t>
  </si>
  <si>
    <t>Inženýrská činnost střežení pracovní skupiny zaměstnanců</t>
  </si>
  <si>
    <t>-1849405854</t>
  </si>
  <si>
    <t>1"strážní služba</t>
  </si>
  <si>
    <t>031111051</t>
  </si>
  <si>
    <t>Zařízení a vybavení staveniště pronájem ploch</t>
  </si>
  <si>
    <t>2022081000</t>
  </si>
  <si>
    <t>Projektové práce před opravou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</si>
</sst>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right" vertical="center"/>
    </xf>
    <xf numFmtId="4" fontId="7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opLeftCell="A11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4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2"/>
      <c r="AQ5" s="22"/>
      <c r="AR5" s="20"/>
      <c r="BE5" s="28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6" t="s">
        <v>17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2"/>
      <c r="AQ6" s="22"/>
      <c r="AR6" s="20"/>
      <c r="BE6" s="28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2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8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2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82"/>
      <c r="BS13" s="17" t="s">
        <v>6</v>
      </c>
    </row>
    <row r="14" spans="1:74" ht="12.75">
      <c r="B14" s="21"/>
      <c r="C14" s="22"/>
      <c r="D14" s="22"/>
      <c r="E14" s="287" t="s">
        <v>28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8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2"/>
      <c r="BS15" s="17" t="s">
        <v>29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82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2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82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2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2"/>
    </row>
    <row r="23" spans="1:71" s="1" customFormat="1" ht="16.5" customHeight="1">
      <c r="B23" s="21"/>
      <c r="C23" s="22"/>
      <c r="D23" s="22"/>
      <c r="E23" s="289" t="s">
        <v>1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22"/>
      <c r="AP23" s="22"/>
      <c r="AQ23" s="22"/>
      <c r="AR23" s="20"/>
      <c r="BE23" s="28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2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0">
        <f>ROUND(AG94,2)</f>
        <v>0</v>
      </c>
      <c r="AL26" s="291"/>
      <c r="AM26" s="291"/>
      <c r="AN26" s="291"/>
      <c r="AO26" s="291"/>
      <c r="AP26" s="36"/>
      <c r="AQ26" s="36"/>
      <c r="AR26" s="39"/>
      <c r="BE26" s="28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2" t="s">
        <v>34</v>
      </c>
      <c r="M28" s="292"/>
      <c r="N28" s="292"/>
      <c r="O28" s="292"/>
      <c r="P28" s="292"/>
      <c r="Q28" s="36"/>
      <c r="R28" s="36"/>
      <c r="S28" s="36"/>
      <c r="T28" s="36"/>
      <c r="U28" s="36"/>
      <c r="V28" s="36"/>
      <c r="W28" s="292" t="s">
        <v>35</v>
      </c>
      <c r="X28" s="292"/>
      <c r="Y28" s="292"/>
      <c r="Z28" s="292"/>
      <c r="AA28" s="292"/>
      <c r="AB28" s="292"/>
      <c r="AC28" s="292"/>
      <c r="AD28" s="292"/>
      <c r="AE28" s="292"/>
      <c r="AF28" s="36"/>
      <c r="AG28" s="36"/>
      <c r="AH28" s="36"/>
      <c r="AI28" s="36"/>
      <c r="AJ28" s="36"/>
      <c r="AK28" s="292" t="s">
        <v>36</v>
      </c>
      <c r="AL28" s="292"/>
      <c r="AM28" s="292"/>
      <c r="AN28" s="292"/>
      <c r="AO28" s="292"/>
      <c r="AP28" s="36"/>
      <c r="AQ28" s="36"/>
      <c r="AR28" s="39"/>
      <c r="BE28" s="282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78">
        <v>0.21</v>
      </c>
      <c r="M29" s="277"/>
      <c r="N29" s="277"/>
      <c r="O29" s="277"/>
      <c r="P29" s="277"/>
      <c r="Q29" s="41"/>
      <c r="R29" s="41"/>
      <c r="S29" s="41"/>
      <c r="T29" s="41"/>
      <c r="U29" s="41"/>
      <c r="V29" s="41"/>
      <c r="W29" s="276">
        <f>ROUND(AZ94,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41"/>
      <c r="AG29" s="41"/>
      <c r="AH29" s="41"/>
      <c r="AI29" s="41"/>
      <c r="AJ29" s="41"/>
      <c r="AK29" s="276">
        <f>ROUND(AV94, 2)</f>
        <v>0</v>
      </c>
      <c r="AL29" s="277"/>
      <c r="AM29" s="277"/>
      <c r="AN29" s="277"/>
      <c r="AO29" s="277"/>
      <c r="AP29" s="41"/>
      <c r="AQ29" s="41"/>
      <c r="AR29" s="42"/>
      <c r="BE29" s="283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78">
        <v>0.15</v>
      </c>
      <c r="M30" s="277"/>
      <c r="N30" s="277"/>
      <c r="O30" s="277"/>
      <c r="P30" s="277"/>
      <c r="Q30" s="41"/>
      <c r="R30" s="41"/>
      <c r="S30" s="41"/>
      <c r="T30" s="41"/>
      <c r="U30" s="41"/>
      <c r="V30" s="41"/>
      <c r="W30" s="276">
        <f>ROUND(BA94,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41"/>
      <c r="AG30" s="41"/>
      <c r="AH30" s="41"/>
      <c r="AI30" s="41"/>
      <c r="AJ30" s="41"/>
      <c r="AK30" s="276">
        <f>ROUND(AW94, 2)</f>
        <v>0</v>
      </c>
      <c r="AL30" s="277"/>
      <c r="AM30" s="277"/>
      <c r="AN30" s="277"/>
      <c r="AO30" s="277"/>
      <c r="AP30" s="41"/>
      <c r="AQ30" s="41"/>
      <c r="AR30" s="42"/>
      <c r="BE30" s="283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78">
        <v>0.21</v>
      </c>
      <c r="M31" s="277"/>
      <c r="N31" s="277"/>
      <c r="O31" s="277"/>
      <c r="P31" s="277"/>
      <c r="Q31" s="41"/>
      <c r="R31" s="41"/>
      <c r="S31" s="41"/>
      <c r="T31" s="41"/>
      <c r="U31" s="41"/>
      <c r="V31" s="41"/>
      <c r="W31" s="276">
        <f>ROUND(BB94,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41"/>
      <c r="AG31" s="41"/>
      <c r="AH31" s="41"/>
      <c r="AI31" s="41"/>
      <c r="AJ31" s="41"/>
      <c r="AK31" s="276">
        <v>0</v>
      </c>
      <c r="AL31" s="277"/>
      <c r="AM31" s="277"/>
      <c r="AN31" s="277"/>
      <c r="AO31" s="277"/>
      <c r="AP31" s="41"/>
      <c r="AQ31" s="41"/>
      <c r="AR31" s="42"/>
      <c r="BE31" s="283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78">
        <v>0.15</v>
      </c>
      <c r="M32" s="277"/>
      <c r="N32" s="277"/>
      <c r="O32" s="277"/>
      <c r="P32" s="277"/>
      <c r="Q32" s="41"/>
      <c r="R32" s="41"/>
      <c r="S32" s="41"/>
      <c r="T32" s="41"/>
      <c r="U32" s="41"/>
      <c r="V32" s="41"/>
      <c r="W32" s="276">
        <f>ROUND(BC94,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41"/>
      <c r="AG32" s="41"/>
      <c r="AH32" s="41"/>
      <c r="AI32" s="41"/>
      <c r="AJ32" s="41"/>
      <c r="AK32" s="276">
        <v>0</v>
      </c>
      <c r="AL32" s="277"/>
      <c r="AM32" s="277"/>
      <c r="AN32" s="277"/>
      <c r="AO32" s="277"/>
      <c r="AP32" s="41"/>
      <c r="AQ32" s="41"/>
      <c r="AR32" s="42"/>
      <c r="BE32" s="283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78">
        <v>0</v>
      </c>
      <c r="M33" s="277"/>
      <c r="N33" s="277"/>
      <c r="O33" s="277"/>
      <c r="P33" s="277"/>
      <c r="Q33" s="41"/>
      <c r="R33" s="41"/>
      <c r="S33" s="41"/>
      <c r="T33" s="41"/>
      <c r="U33" s="41"/>
      <c r="V33" s="41"/>
      <c r="W33" s="276">
        <f>ROUND(BD94,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41"/>
      <c r="AG33" s="41"/>
      <c r="AH33" s="41"/>
      <c r="AI33" s="41"/>
      <c r="AJ33" s="41"/>
      <c r="AK33" s="276">
        <v>0</v>
      </c>
      <c r="AL33" s="277"/>
      <c r="AM33" s="277"/>
      <c r="AN33" s="277"/>
      <c r="AO33" s="277"/>
      <c r="AP33" s="41"/>
      <c r="AQ33" s="41"/>
      <c r="AR33" s="42"/>
      <c r="BE33" s="283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2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8" t="s">
        <v>45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5">
        <f>SUM(AK26:AK33)</f>
        <v>0</v>
      </c>
      <c r="AL35" s="266"/>
      <c r="AM35" s="266"/>
      <c r="AN35" s="266"/>
      <c r="AO35" s="26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3" t="str">
        <f>K6</f>
        <v>10 - Oprava trati v úseku Noutonice -  Podlešín</v>
      </c>
      <c r="M85" s="294"/>
      <c r="N85" s="294"/>
      <c r="O85" s="294"/>
      <c r="P85" s="294"/>
      <c r="Q85" s="294"/>
      <c r="R85" s="294"/>
      <c r="S85" s="294"/>
      <c r="T85" s="294"/>
      <c r="U85" s="294"/>
      <c r="V85" s="294"/>
      <c r="W85" s="294"/>
      <c r="X85" s="294"/>
      <c r="Y85" s="294"/>
      <c r="Z85" s="294"/>
      <c r="AA85" s="294"/>
      <c r="AB85" s="294"/>
      <c r="AC85" s="294"/>
      <c r="AD85" s="294"/>
      <c r="AE85" s="294"/>
      <c r="AF85" s="294"/>
      <c r="AG85" s="294"/>
      <c r="AH85" s="294"/>
      <c r="AI85" s="294"/>
      <c r="AJ85" s="294"/>
      <c r="AK85" s="294"/>
      <c r="AL85" s="294"/>
      <c r="AM85" s="294"/>
      <c r="AN85" s="294"/>
      <c r="AO85" s="294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5" t="str">
        <f>IF(AN8= "","",AN8)</f>
        <v>30. 10. 2020</v>
      </c>
      <c r="AN87" s="275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3" t="str">
        <f>IF(E17="","",E17)</f>
        <v xml:space="preserve"> </v>
      </c>
      <c r="AN89" s="274"/>
      <c r="AO89" s="274"/>
      <c r="AP89" s="274"/>
      <c r="AQ89" s="36"/>
      <c r="AR89" s="39"/>
      <c r="AS89" s="259" t="s">
        <v>53</v>
      </c>
      <c r="AT89" s="26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73" t="str">
        <f>IF(E20="","",E20)</f>
        <v xml:space="preserve"> </v>
      </c>
      <c r="AN90" s="274"/>
      <c r="AO90" s="274"/>
      <c r="AP90" s="274"/>
      <c r="AQ90" s="36"/>
      <c r="AR90" s="39"/>
      <c r="AS90" s="261"/>
      <c r="AT90" s="26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3"/>
      <c r="AT91" s="26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6" t="s">
        <v>54</v>
      </c>
      <c r="D92" s="257"/>
      <c r="E92" s="257"/>
      <c r="F92" s="257"/>
      <c r="G92" s="257"/>
      <c r="H92" s="73"/>
      <c r="I92" s="256" t="s">
        <v>55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71" t="s">
        <v>56</v>
      </c>
      <c r="AH92" s="257"/>
      <c r="AI92" s="257"/>
      <c r="AJ92" s="257"/>
      <c r="AK92" s="257"/>
      <c r="AL92" s="257"/>
      <c r="AM92" s="257"/>
      <c r="AN92" s="256" t="s">
        <v>57</v>
      </c>
      <c r="AO92" s="257"/>
      <c r="AP92" s="258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0">
        <f>ROUND(AG95+AG96+AG97+AG107,2)</f>
        <v>0</v>
      </c>
      <c r="AH94" s="280"/>
      <c r="AI94" s="280"/>
      <c r="AJ94" s="280"/>
      <c r="AK94" s="280"/>
      <c r="AL94" s="280"/>
      <c r="AM94" s="280"/>
      <c r="AN94" s="255">
        <f t="shared" ref="AN94:AN107" si="0">SUM(AG94,AT94)</f>
        <v>0</v>
      </c>
      <c r="AO94" s="255"/>
      <c r="AP94" s="255"/>
      <c r="AQ94" s="85" t="s">
        <v>1</v>
      </c>
      <c r="AR94" s="86"/>
      <c r="AS94" s="87">
        <f>ROUND(AS95+AS96+AS97+AS107,2)</f>
        <v>0</v>
      </c>
      <c r="AT94" s="88">
        <f t="shared" ref="AT94:AT107" si="1">ROUND(SUM(AV94:AW94),2)</f>
        <v>0</v>
      </c>
      <c r="AU94" s="89">
        <f>ROUND(AU95+AU96+AU97+AU107,5)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ROUND(AZ95+AZ96+AZ97+AZ107,2)</f>
        <v>0</v>
      </c>
      <c r="BA94" s="88">
        <f>ROUND(BA95+BA96+BA97+BA107,2)</f>
        <v>0</v>
      </c>
      <c r="BB94" s="88">
        <f>ROUND(BB95+BB96+BB97+BB107,2)</f>
        <v>0</v>
      </c>
      <c r="BC94" s="88">
        <f>ROUND(BC95+BC96+BC97+BC107,2)</f>
        <v>0</v>
      </c>
      <c r="BD94" s="90">
        <f>ROUND(BD95+BD96+BD97+BD107,2)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24.75" customHeight="1">
      <c r="A95" s="93" t="s">
        <v>77</v>
      </c>
      <c r="B95" s="94"/>
      <c r="C95" s="95"/>
      <c r="D95" s="279" t="s">
        <v>78</v>
      </c>
      <c r="E95" s="279"/>
      <c r="F95" s="279"/>
      <c r="G95" s="279"/>
      <c r="H95" s="279"/>
      <c r="I95" s="96"/>
      <c r="J95" s="279" t="s">
        <v>79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53">
        <f>'SO 01 - Oprava trati v ús...'!J30</f>
        <v>0</v>
      </c>
      <c r="AH95" s="254"/>
      <c r="AI95" s="254"/>
      <c r="AJ95" s="254"/>
      <c r="AK95" s="254"/>
      <c r="AL95" s="254"/>
      <c r="AM95" s="254"/>
      <c r="AN95" s="253">
        <f t="shared" si="0"/>
        <v>0</v>
      </c>
      <c r="AO95" s="254"/>
      <c r="AP95" s="254"/>
      <c r="AQ95" s="97" t="s">
        <v>80</v>
      </c>
      <c r="AR95" s="98"/>
      <c r="AS95" s="99">
        <v>0</v>
      </c>
      <c r="AT95" s="100">
        <f t="shared" si="1"/>
        <v>0</v>
      </c>
      <c r="AU95" s="101">
        <f>'SO 01 - Oprava trati v ús...'!P119</f>
        <v>0</v>
      </c>
      <c r="AV95" s="100">
        <f>'SO 01 - Oprava trati v ús...'!J33</f>
        <v>0</v>
      </c>
      <c r="AW95" s="100">
        <f>'SO 01 - Oprava trati v ús...'!J34</f>
        <v>0</v>
      </c>
      <c r="AX95" s="100">
        <f>'SO 01 - Oprava trati v ús...'!J35</f>
        <v>0</v>
      </c>
      <c r="AY95" s="100">
        <f>'SO 01 - Oprava trati v ús...'!J36</f>
        <v>0</v>
      </c>
      <c r="AZ95" s="100">
        <f>'SO 01 - Oprava trati v ús...'!F33</f>
        <v>0</v>
      </c>
      <c r="BA95" s="100">
        <f>'SO 01 - Oprava trati v ús...'!F34</f>
        <v>0</v>
      </c>
      <c r="BB95" s="100">
        <f>'SO 01 - Oprava trati v ús...'!F35</f>
        <v>0</v>
      </c>
      <c r="BC95" s="100">
        <f>'SO 01 - Oprava trati v ús...'!F36</f>
        <v>0</v>
      </c>
      <c r="BD95" s="102">
        <f>'SO 01 - Oprava trati v ús...'!F37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24.75" customHeight="1">
      <c r="A96" s="93" t="s">
        <v>77</v>
      </c>
      <c r="B96" s="94"/>
      <c r="C96" s="95"/>
      <c r="D96" s="279" t="s">
        <v>84</v>
      </c>
      <c r="E96" s="279"/>
      <c r="F96" s="279"/>
      <c r="G96" s="279"/>
      <c r="H96" s="279"/>
      <c r="I96" s="96"/>
      <c r="J96" s="279" t="s">
        <v>85</v>
      </c>
      <c r="K96" s="279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53">
        <f>'SO 02 - Oprava trati v ús...'!J30</f>
        <v>0</v>
      </c>
      <c r="AH96" s="254"/>
      <c r="AI96" s="254"/>
      <c r="AJ96" s="254"/>
      <c r="AK96" s="254"/>
      <c r="AL96" s="254"/>
      <c r="AM96" s="254"/>
      <c r="AN96" s="253">
        <f t="shared" si="0"/>
        <v>0</v>
      </c>
      <c r="AO96" s="254"/>
      <c r="AP96" s="254"/>
      <c r="AQ96" s="97" t="s">
        <v>80</v>
      </c>
      <c r="AR96" s="98"/>
      <c r="AS96" s="99">
        <v>0</v>
      </c>
      <c r="AT96" s="100">
        <f t="shared" si="1"/>
        <v>0</v>
      </c>
      <c r="AU96" s="101">
        <f>'SO 02 - Oprava trati v ús...'!P120</f>
        <v>0</v>
      </c>
      <c r="AV96" s="100">
        <f>'SO 02 - Oprava trati v ús...'!J33</f>
        <v>0</v>
      </c>
      <c r="AW96" s="100">
        <f>'SO 02 - Oprava trati v ús...'!J34</f>
        <v>0</v>
      </c>
      <c r="AX96" s="100">
        <f>'SO 02 - Oprava trati v ús...'!J35</f>
        <v>0</v>
      </c>
      <c r="AY96" s="100">
        <f>'SO 02 - Oprava trati v ús...'!J36</f>
        <v>0</v>
      </c>
      <c r="AZ96" s="100">
        <f>'SO 02 - Oprava trati v ús...'!F33</f>
        <v>0</v>
      </c>
      <c r="BA96" s="100">
        <f>'SO 02 - Oprava trati v ús...'!F34</f>
        <v>0</v>
      </c>
      <c r="BB96" s="100">
        <f>'SO 02 - Oprava trati v ús...'!F35</f>
        <v>0</v>
      </c>
      <c r="BC96" s="100">
        <f>'SO 02 - Oprava trati v ús...'!F36</f>
        <v>0</v>
      </c>
      <c r="BD96" s="102">
        <f>'SO 02 - Oprava trati v ús...'!F37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B97" s="94"/>
      <c r="C97" s="95"/>
      <c r="D97" s="279" t="s">
        <v>87</v>
      </c>
      <c r="E97" s="279"/>
      <c r="F97" s="279"/>
      <c r="G97" s="279"/>
      <c r="H97" s="279"/>
      <c r="I97" s="96"/>
      <c r="J97" s="279" t="s">
        <v>88</v>
      </c>
      <c r="K97" s="279"/>
      <c r="L97" s="279"/>
      <c r="M97" s="279"/>
      <c r="N97" s="279"/>
      <c r="O97" s="279"/>
      <c r="P97" s="279"/>
      <c r="Q97" s="279"/>
      <c r="R97" s="279"/>
      <c r="S97" s="279"/>
      <c r="T97" s="279"/>
      <c r="U97" s="279"/>
      <c r="V97" s="279"/>
      <c r="W97" s="279"/>
      <c r="X97" s="279"/>
      <c r="Y97" s="279"/>
      <c r="Z97" s="279"/>
      <c r="AA97" s="279"/>
      <c r="AB97" s="279"/>
      <c r="AC97" s="279"/>
      <c r="AD97" s="279"/>
      <c r="AE97" s="279"/>
      <c r="AF97" s="279"/>
      <c r="AG97" s="270">
        <f>ROUND(AG98+AG103,2)</f>
        <v>0</v>
      </c>
      <c r="AH97" s="254"/>
      <c r="AI97" s="254"/>
      <c r="AJ97" s="254"/>
      <c r="AK97" s="254"/>
      <c r="AL97" s="254"/>
      <c r="AM97" s="254"/>
      <c r="AN97" s="253">
        <f t="shared" si="0"/>
        <v>0</v>
      </c>
      <c r="AO97" s="254"/>
      <c r="AP97" s="254"/>
      <c r="AQ97" s="97" t="s">
        <v>80</v>
      </c>
      <c r="AR97" s="98"/>
      <c r="AS97" s="99">
        <f>ROUND(AS98+AS103,2)</f>
        <v>0</v>
      </c>
      <c r="AT97" s="100">
        <f t="shared" si="1"/>
        <v>0</v>
      </c>
      <c r="AU97" s="101">
        <f>ROUND(AU98+AU103,5)</f>
        <v>0</v>
      </c>
      <c r="AV97" s="100">
        <f>ROUND(AZ97*L29,2)</f>
        <v>0</v>
      </c>
      <c r="AW97" s="100">
        <f>ROUND(BA97*L30,2)</f>
        <v>0</v>
      </c>
      <c r="AX97" s="100">
        <f>ROUND(BB97*L29,2)</f>
        <v>0</v>
      </c>
      <c r="AY97" s="100">
        <f>ROUND(BC97*L30,2)</f>
        <v>0</v>
      </c>
      <c r="AZ97" s="100">
        <f>ROUND(AZ98+AZ103,2)</f>
        <v>0</v>
      </c>
      <c r="BA97" s="100">
        <f>ROUND(BA98+BA103,2)</f>
        <v>0</v>
      </c>
      <c r="BB97" s="100">
        <f>ROUND(BB98+BB103,2)</f>
        <v>0</v>
      </c>
      <c r="BC97" s="100">
        <f>ROUND(BC98+BC103,2)</f>
        <v>0</v>
      </c>
      <c r="BD97" s="102">
        <f>ROUND(BD98+BD103,2)</f>
        <v>0</v>
      </c>
      <c r="BS97" s="103" t="s">
        <v>72</v>
      </c>
      <c r="BT97" s="103" t="s">
        <v>81</v>
      </c>
      <c r="BU97" s="103" t="s">
        <v>74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4" customFormat="1" ht="16.5" customHeight="1">
      <c r="B98" s="58"/>
      <c r="C98" s="104"/>
      <c r="D98" s="104"/>
      <c r="E98" s="295" t="s">
        <v>90</v>
      </c>
      <c r="F98" s="295"/>
      <c r="G98" s="295"/>
      <c r="H98" s="295"/>
      <c r="I98" s="295"/>
      <c r="J98" s="104"/>
      <c r="K98" s="295" t="s">
        <v>91</v>
      </c>
      <c r="L98" s="295"/>
      <c r="M98" s="295"/>
      <c r="N98" s="295"/>
      <c r="O98" s="295"/>
      <c r="P98" s="295"/>
      <c r="Q98" s="295"/>
      <c r="R98" s="295"/>
      <c r="S98" s="295"/>
      <c r="T98" s="295"/>
      <c r="U98" s="295"/>
      <c r="V98" s="295"/>
      <c r="W98" s="295"/>
      <c r="X98" s="295"/>
      <c r="Y98" s="295"/>
      <c r="Z98" s="295"/>
      <c r="AA98" s="295"/>
      <c r="AB98" s="295"/>
      <c r="AC98" s="295"/>
      <c r="AD98" s="295"/>
      <c r="AE98" s="295"/>
      <c r="AF98" s="295"/>
      <c r="AG98" s="272">
        <f>ROUND(SUM(AG99:AG102),2)</f>
        <v>0</v>
      </c>
      <c r="AH98" s="252"/>
      <c r="AI98" s="252"/>
      <c r="AJ98" s="252"/>
      <c r="AK98" s="252"/>
      <c r="AL98" s="252"/>
      <c r="AM98" s="252"/>
      <c r="AN98" s="251">
        <f t="shared" si="0"/>
        <v>0</v>
      </c>
      <c r="AO98" s="252"/>
      <c r="AP98" s="252"/>
      <c r="AQ98" s="105" t="s">
        <v>92</v>
      </c>
      <c r="AR98" s="60"/>
      <c r="AS98" s="106">
        <f>ROUND(SUM(AS99:AS102),2)</f>
        <v>0</v>
      </c>
      <c r="AT98" s="107">
        <f t="shared" si="1"/>
        <v>0</v>
      </c>
      <c r="AU98" s="108">
        <f>ROUND(SUM(AU99:AU102),5)</f>
        <v>0</v>
      </c>
      <c r="AV98" s="107">
        <f>ROUND(AZ98*L29,2)</f>
        <v>0</v>
      </c>
      <c r="AW98" s="107">
        <f>ROUND(BA98*L30,2)</f>
        <v>0</v>
      </c>
      <c r="AX98" s="107">
        <f>ROUND(BB98*L29,2)</f>
        <v>0</v>
      </c>
      <c r="AY98" s="107">
        <f>ROUND(BC98*L30,2)</f>
        <v>0</v>
      </c>
      <c r="AZ98" s="107">
        <f>ROUND(SUM(AZ99:AZ102),2)</f>
        <v>0</v>
      </c>
      <c r="BA98" s="107">
        <f>ROUND(SUM(BA99:BA102),2)</f>
        <v>0</v>
      </c>
      <c r="BB98" s="107">
        <f>ROUND(SUM(BB99:BB102),2)</f>
        <v>0</v>
      </c>
      <c r="BC98" s="107">
        <f>ROUND(SUM(BC99:BC102),2)</f>
        <v>0</v>
      </c>
      <c r="BD98" s="109">
        <f>ROUND(SUM(BD99:BD102),2)</f>
        <v>0</v>
      </c>
      <c r="BS98" s="110" t="s">
        <v>72</v>
      </c>
      <c r="BT98" s="110" t="s">
        <v>83</v>
      </c>
      <c r="BU98" s="110" t="s">
        <v>74</v>
      </c>
      <c r="BV98" s="110" t="s">
        <v>75</v>
      </c>
      <c r="BW98" s="110" t="s">
        <v>93</v>
      </c>
      <c r="BX98" s="110" t="s">
        <v>89</v>
      </c>
      <c r="CL98" s="110" t="s">
        <v>1</v>
      </c>
    </row>
    <row r="99" spans="1:91" s="4" customFormat="1" ht="16.5" customHeight="1">
      <c r="A99" s="93" t="s">
        <v>77</v>
      </c>
      <c r="B99" s="58"/>
      <c r="C99" s="104"/>
      <c r="D99" s="104"/>
      <c r="E99" s="104"/>
      <c r="F99" s="295" t="s">
        <v>94</v>
      </c>
      <c r="G99" s="295"/>
      <c r="H99" s="295"/>
      <c r="I99" s="295"/>
      <c r="J99" s="295"/>
      <c r="K99" s="104"/>
      <c r="L99" s="295" t="s">
        <v>95</v>
      </c>
      <c r="M99" s="295"/>
      <c r="N99" s="295"/>
      <c r="O99" s="295"/>
      <c r="P99" s="295"/>
      <c r="Q99" s="295"/>
      <c r="R99" s="295"/>
      <c r="S99" s="295"/>
      <c r="T99" s="295"/>
      <c r="U99" s="295"/>
      <c r="V99" s="295"/>
      <c r="W99" s="295"/>
      <c r="X99" s="295"/>
      <c r="Y99" s="295"/>
      <c r="Z99" s="295"/>
      <c r="AA99" s="295"/>
      <c r="AB99" s="295"/>
      <c r="AC99" s="295"/>
      <c r="AD99" s="295"/>
      <c r="AE99" s="295"/>
      <c r="AF99" s="295"/>
      <c r="AG99" s="251">
        <f>'01 - P 2253 S'!J34</f>
        <v>0</v>
      </c>
      <c r="AH99" s="252"/>
      <c r="AI99" s="252"/>
      <c r="AJ99" s="252"/>
      <c r="AK99" s="252"/>
      <c r="AL99" s="252"/>
      <c r="AM99" s="252"/>
      <c r="AN99" s="251">
        <f t="shared" si="0"/>
        <v>0</v>
      </c>
      <c r="AO99" s="252"/>
      <c r="AP99" s="252"/>
      <c r="AQ99" s="105" t="s">
        <v>92</v>
      </c>
      <c r="AR99" s="60"/>
      <c r="AS99" s="106">
        <v>0</v>
      </c>
      <c r="AT99" s="107">
        <f t="shared" si="1"/>
        <v>0</v>
      </c>
      <c r="AU99" s="108">
        <f>'01 - P 2253 S'!P128</f>
        <v>0</v>
      </c>
      <c r="AV99" s="107">
        <f>'01 - P 2253 S'!J37</f>
        <v>0</v>
      </c>
      <c r="AW99" s="107">
        <f>'01 - P 2253 S'!J38</f>
        <v>0</v>
      </c>
      <c r="AX99" s="107">
        <f>'01 - P 2253 S'!J39</f>
        <v>0</v>
      </c>
      <c r="AY99" s="107">
        <f>'01 - P 2253 S'!J40</f>
        <v>0</v>
      </c>
      <c r="AZ99" s="107">
        <f>'01 - P 2253 S'!F37</f>
        <v>0</v>
      </c>
      <c r="BA99" s="107">
        <f>'01 - P 2253 S'!F38</f>
        <v>0</v>
      </c>
      <c r="BB99" s="107">
        <f>'01 - P 2253 S'!F39</f>
        <v>0</v>
      </c>
      <c r="BC99" s="107">
        <f>'01 - P 2253 S'!F40</f>
        <v>0</v>
      </c>
      <c r="BD99" s="109">
        <f>'01 - P 2253 S'!F41</f>
        <v>0</v>
      </c>
      <c r="BT99" s="110" t="s">
        <v>96</v>
      </c>
      <c r="BV99" s="110" t="s">
        <v>75</v>
      </c>
      <c r="BW99" s="110" t="s">
        <v>97</v>
      </c>
      <c r="BX99" s="110" t="s">
        <v>93</v>
      </c>
      <c r="CL99" s="110" t="s">
        <v>1</v>
      </c>
    </row>
    <row r="100" spans="1:91" s="4" customFormat="1" ht="16.5" customHeight="1">
      <c r="A100" s="93" t="s">
        <v>77</v>
      </c>
      <c r="B100" s="58"/>
      <c r="C100" s="104"/>
      <c r="D100" s="104"/>
      <c r="E100" s="104"/>
      <c r="F100" s="295" t="s">
        <v>98</v>
      </c>
      <c r="G100" s="295"/>
      <c r="H100" s="295"/>
      <c r="I100" s="295"/>
      <c r="J100" s="295"/>
      <c r="K100" s="104"/>
      <c r="L100" s="295" t="s">
        <v>99</v>
      </c>
      <c r="M100" s="295"/>
      <c r="N100" s="295"/>
      <c r="O100" s="295"/>
      <c r="P100" s="295"/>
      <c r="Q100" s="295"/>
      <c r="R100" s="295"/>
      <c r="S100" s="295"/>
      <c r="T100" s="295"/>
      <c r="U100" s="295"/>
      <c r="V100" s="295"/>
      <c r="W100" s="295"/>
      <c r="X100" s="295"/>
      <c r="Y100" s="295"/>
      <c r="Z100" s="295"/>
      <c r="AA100" s="295"/>
      <c r="AB100" s="295"/>
      <c r="AC100" s="295"/>
      <c r="AD100" s="295"/>
      <c r="AE100" s="295"/>
      <c r="AF100" s="295"/>
      <c r="AG100" s="251">
        <f>'02 - P 2254 S'!J34</f>
        <v>0</v>
      </c>
      <c r="AH100" s="252"/>
      <c r="AI100" s="252"/>
      <c r="AJ100" s="252"/>
      <c r="AK100" s="252"/>
      <c r="AL100" s="252"/>
      <c r="AM100" s="252"/>
      <c r="AN100" s="251">
        <f t="shared" si="0"/>
        <v>0</v>
      </c>
      <c r="AO100" s="252"/>
      <c r="AP100" s="252"/>
      <c r="AQ100" s="105" t="s">
        <v>92</v>
      </c>
      <c r="AR100" s="60"/>
      <c r="AS100" s="106">
        <v>0</v>
      </c>
      <c r="AT100" s="107">
        <f t="shared" si="1"/>
        <v>0</v>
      </c>
      <c r="AU100" s="108">
        <f>'02 - P 2254 S'!P128</f>
        <v>0</v>
      </c>
      <c r="AV100" s="107">
        <f>'02 - P 2254 S'!J37</f>
        <v>0</v>
      </c>
      <c r="AW100" s="107">
        <f>'02 - P 2254 S'!J38</f>
        <v>0</v>
      </c>
      <c r="AX100" s="107">
        <f>'02 - P 2254 S'!J39</f>
        <v>0</v>
      </c>
      <c r="AY100" s="107">
        <f>'02 - P 2254 S'!J40</f>
        <v>0</v>
      </c>
      <c r="AZ100" s="107">
        <f>'02 - P 2254 S'!F37</f>
        <v>0</v>
      </c>
      <c r="BA100" s="107">
        <f>'02 - P 2254 S'!F38</f>
        <v>0</v>
      </c>
      <c r="BB100" s="107">
        <f>'02 - P 2254 S'!F39</f>
        <v>0</v>
      </c>
      <c r="BC100" s="107">
        <f>'02 - P 2254 S'!F40</f>
        <v>0</v>
      </c>
      <c r="BD100" s="109">
        <f>'02 - P 2254 S'!F41</f>
        <v>0</v>
      </c>
      <c r="BT100" s="110" t="s">
        <v>96</v>
      </c>
      <c r="BV100" s="110" t="s">
        <v>75</v>
      </c>
      <c r="BW100" s="110" t="s">
        <v>100</v>
      </c>
      <c r="BX100" s="110" t="s">
        <v>93</v>
      </c>
      <c r="CL100" s="110" t="s">
        <v>1</v>
      </c>
    </row>
    <row r="101" spans="1:91" s="4" customFormat="1" ht="16.5" customHeight="1">
      <c r="A101" s="93" t="s">
        <v>77</v>
      </c>
      <c r="B101" s="58"/>
      <c r="C101" s="104"/>
      <c r="D101" s="104"/>
      <c r="E101" s="104"/>
      <c r="F101" s="295" t="s">
        <v>101</v>
      </c>
      <c r="G101" s="295"/>
      <c r="H101" s="295"/>
      <c r="I101" s="295"/>
      <c r="J101" s="295"/>
      <c r="K101" s="104"/>
      <c r="L101" s="295" t="s">
        <v>102</v>
      </c>
      <c r="M101" s="295"/>
      <c r="N101" s="295"/>
      <c r="O101" s="295"/>
      <c r="P101" s="295"/>
      <c r="Q101" s="295"/>
      <c r="R101" s="295"/>
      <c r="S101" s="295"/>
      <c r="T101" s="295"/>
      <c r="U101" s="295"/>
      <c r="V101" s="295"/>
      <c r="W101" s="295"/>
      <c r="X101" s="295"/>
      <c r="Y101" s="295"/>
      <c r="Z101" s="295"/>
      <c r="AA101" s="295"/>
      <c r="AB101" s="295"/>
      <c r="AC101" s="295"/>
      <c r="AD101" s="295"/>
      <c r="AE101" s="295"/>
      <c r="AF101" s="295"/>
      <c r="AG101" s="251">
        <f>'03 - P 2255 T km 37,788 v SČ'!J34</f>
        <v>0</v>
      </c>
      <c r="AH101" s="252"/>
      <c r="AI101" s="252"/>
      <c r="AJ101" s="252"/>
      <c r="AK101" s="252"/>
      <c r="AL101" s="252"/>
      <c r="AM101" s="252"/>
      <c r="AN101" s="251">
        <f t="shared" si="0"/>
        <v>0</v>
      </c>
      <c r="AO101" s="252"/>
      <c r="AP101" s="252"/>
      <c r="AQ101" s="105" t="s">
        <v>92</v>
      </c>
      <c r="AR101" s="60"/>
      <c r="AS101" s="106">
        <v>0</v>
      </c>
      <c r="AT101" s="107">
        <f t="shared" si="1"/>
        <v>0</v>
      </c>
      <c r="AU101" s="108">
        <f>'03 - P 2255 T km 37,788 v SČ'!P128</f>
        <v>0</v>
      </c>
      <c r="AV101" s="107">
        <f>'03 - P 2255 T km 37,788 v SČ'!J37</f>
        <v>0</v>
      </c>
      <c r="AW101" s="107">
        <f>'03 - P 2255 T km 37,788 v SČ'!J38</f>
        <v>0</v>
      </c>
      <c r="AX101" s="107">
        <f>'03 - P 2255 T km 37,788 v SČ'!J39</f>
        <v>0</v>
      </c>
      <c r="AY101" s="107">
        <f>'03 - P 2255 T km 37,788 v SČ'!J40</f>
        <v>0</v>
      </c>
      <c r="AZ101" s="107">
        <f>'03 - P 2255 T km 37,788 v SČ'!F37</f>
        <v>0</v>
      </c>
      <c r="BA101" s="107">
        <f>'03 - P 2255 T km 37,788 v SČ'!F38</f>
        <v>0</v>
      </c>
      <c r="BB101" s="107">
        <f>'03 - P 2255 T km 37,788 v SČ'!F39</f>
        <v>0</v>
      </c>
      <c r="BC101" s="107">
        <f>'03 - P 2255 T km 37,788 v SČ'!F40</f>
        <v>0</v>
      </c>
      <c r="BD101" s="109">
        <f>'03 - P 2255 T km 37,788 v SČ'!F41</f>
        <v>0</v>
      </c>
      <c r="BT101" s="110" t="s">
        <v>96</v>
      </c>
      <c r="BV101" s="110" t="s">
        <v>75</v>
      </c>
      <c r="BW101" s="110" t="s">
        <v>103</v>
      </c>
      <c r="BX101" s="110" t="s">
        <v>93</v>
      </c>
      <c r="CL101" s="110" t="s">
        <v>1</v>
      </c>
    </row>
    <row r="102" spans="1:91" s="4" customFormat="1" ht="16.5" customHeight="1">
      <c r="A102" s="93" t="s">
        <v>77</v>
      </c>
      <c r="B102" s="58"/>
      <c r="C102" s="104"/>
      <c r="D102" s="104"/>
      <c r="E102" s="104"/>
      <c r="F102" s="295" t="s">
        <v>104</v>
      </c>
      <c r="G102" s="295"/>
      <c r="H102" s="295"/>
      <c r="I102" s="295"/>
      <c r="J102" s="295"/>
      <c r="K102" s="104"/>
      <c r="L102" s="295" t="s">
        <v>105</v>
      </c>
      <c r="M102" s="295"/>
      <c r="N102" s="295"/>
      <c r="O102" s="295"/>
      <c r="P102" s="295"/>
      <c r="Q102" s="295"/>
      <c r="R102" s="295"/>
      <c r="S102" s="295"/>
      <c r="T102" s="295"/>
      <c r="U102" s="295"/>
      <c r="V102" s="295"/>
      <c r="W102" s="295"/>
      <c r="X102" s="295"/>
      <c r="Y102" s="295"/>
      <c r="Z102" s="295"/>
      <c r="AA102" s="295"/>
      <c r="AB102" s="295"/>
      <c r="AC102" s="295"/>
      <c r="AD102" s="295"/>
      <c r="AE102" s="295"/>
      <c r="AF102" s="295"/>
      <c r="AG102" s="251">
        <f>'04 - P 2256 D+M v km 38,0...'!J34</f>
        <v>0</v>
      </c>
      <c r="AH102" s="252"/>
      <c r="AI102" s="252"/>
      <c r="AJ102" s="252"/>
      <c r="AK102" s="252"/>
      <c r="AL102" s="252"/>
      <c r="AM102" s="252"/>
      <c r="AN102" s="251">
        <f t="shared" si="0"/>
        <v>0</v>
      </c>
      <c r="AO102" s="252"/>
      <c r="AP102" s="252"/>
      <c r="AQ102" s="105" t="s">
        <v>92</v>
      </c>
      <c r="AR102" s="60"/>
      <c r="AS102" s="106">
        <v>0</v>
      </c>
      <c r="AT102" s="107">
        <f t="shared" si="1"/>
        <v>0</v>
      </c>
      <c r="AU102" s="108">
        <f>'04 - P 2256 D+M v km 38,0...'!P128</f>
        <v>0</v>
      </c>
      <c r="AV102" s="107">
        <f>'04 - P 2256 D+M v km 38,0...'!J37</f>
        <v>0</v>
      </c>
      <c r="AW102" s="107">
        <f>'04 - P 2256 D+M v km 38,0...'!J38</f>
        <v>0</v>
      </c>
      <c r="AX102" s="107">
        <f>'04 - P 2256 D+M v km 38,0...'!J39</f>
        <v>0</v>
      </c>
      <c r="AY102" s="107">
        <f>'04 - P 2256 D+M v km 38,0...'!J40</f>
        <v>0</v>
      </c>
      <c r="AZ102" s="107">
        <f>'04 - P 2256 D+M v km 38,0...'!F37</f>
        <v>0</v>
      </c>
      <c r="BA102" s="107">
        <f>'04 - P 2256 D+M v km 38,0...'!F38</f>
        <v>0</v>
      </c>
      <c r="BB102" s="107">
        <f>'04 - P 2256 D+M v km 38,0...'!F39</f>
        <v>0</v>
      </c>
      <c r="BC102" s="107">
        <f>'04 - P 2256 D+M v km 38,0...'!F40</f>
        <v>0</v>
      </c>
      <c r="BD102" s="109">
        <f>'04 - P 2256 D+M v km 38,0...'!F41</f>
        <v>0</v>
      </c>
      <c r="BT102" s="110" t="s">
        <v>96</v>
      </c>
      <c r="BV102" s="110" t="s">
        <v>75</v>
      </c>
      <c r="BW102" s="110" t="s">
        <v>106</v>
      </c>
      <c r="BX102" s="110" t="s">
        <v>93</v>
      </c>
      <c r="CL102" s="110" t="s">
        <v>1</v>
      </c>
    </row>
    <row r="103" spans="1:91" s="4" customFormat="1" ht="16.5" customHeight="1">
      <c r="B103" s="58"/>
      <c r="C103" s="104"/>
      <c r="D103" s="104"/>
      <c r="E103" s="295" t="s">
        <v>107</v>
      </c>
      <c r="F103" s="295"/>
      <c r="G103" s="295"/>
      <c r="H103" s="295"/>
      <c r="I103" s="295"/>
      <c r="J103" s="104"/>
      <c r="K103" s="295" t="s">
        <v>108</v>
      </c>
      <c r="L103" s="295"/>
      <c r="M103" s="295"/>
      <c r="N103" s="295"/>
      <c r="O103" s="295"/>
      <c r="P103" s="295"/>
      <c r="Q103" s="295"/>
      <c r="R103" s="295"/>
      <c r="S103" s="295"/>
      <c r="T103" s="295"/>
      <c r="U103" s="295"/>
      <c r="V103" s="295"/>
      <c r="W103" s="295"/>
      <c r="X103" s="295"/>
      <c r="Y103" s="295"/>
      <c r="Z103" s="295"/>
      <c r="AA103" s="295"/>
      <c r="AB103" s="295"/>
      <c r="AC103" s="295"/>
      <c r="AD103" s="295"/>
      <c r="AE103" s="295"/>
      <c r="AF103" s="295"/>
      <c r="AG103" s="272">
        <f>ROUND(SUM(AG104:AG106),2)</f>
        <v>0</v>
      </c>
      <c r="AH103" s="252"/>
      <c r="AI103" s="252"/>
      <c r="AJ103" s="252"/>
      <c r="AK103" s="252"/>
      <c r="AL103" s="252"/>
      <c r="AM103" s="252"/>
      <c r="AN103" s="251">
        <f t="shared" si="0"/>
        <v>0</v>
      </c>
      <c r="AO103" s="252"/>
      <c r="AP103" s="252"/>
      <c r="AQ103" s="105" t="s">
        <v>92</v>
      </c>
      <c r="AR103" s="60"/>
      <c r="AS103" s="106">
        <f>ROUND(SUM(AS104:AS106),2)</f>
        <v>0</v>
      </c>
      <c r="AT103" s="107">
        <f t="shared" si="1"/>
        <v>0</v>
      </c>
      <c r="AU103" s="108">
        <f>ROUND(SUM(AU104:AU106),5)</f>
        <v>0</v>
      </c>
      <c r="AV103" s="107">
        <f>ROUND(AZ103*L29,2)</f>
        <v>0</v>
      </c>
      <c r="AW103" s="107">
        <f>ROUND(BA103*L30,2)</f>
        <v>0</v>
      </c>
      <c r="AX103" s="107">
        <f>ROUND(BB103*L29,2)</f>
        <v>0</v>
      </c>
      <c r="AY103" s="107">
        <f>ROUND(BC103*L30,2)</f>
        <v>0</v>
      </c>
      <c r="AZ103" s="107">
        <f>ROUND(SUM(AZ104:AZ106),2)</f>
        <v>0</v>
      </c>
      <c r="BA103" s="107">
        <f>ROUND(SUM(BA104:BA106),2)</f>
        <v>0</v>
      </c>
      <c r="BB103" s="107">
        <f>ROUND(SUM(BB104:BB106),2)</f>
        <v>0</v>
      </c>
      <c r="BC103" s="107">
        <f>ROUND(SUM(BC104:BC106),2)</f>
        <v>0</v>
      </c>
      <c r="BD103" s="109">
        <f>ROUND(SUM(BD104:BD106),2)</f>
        <v>0</v>
      </c>
      <c r="BS103" s="110" t="s">
        <v>72</v>
      </c>
      <c r="BT103" s="110" t="s">
        <v>83</v>
      </c>
      <c r="BU103" s="110" t="s">
        <v>74</v>
      </c>
      <c r="BV103" s="110" t="s">
        <v>75</v>
      </c>
      <c r="BW103" s="110" t="s">
        <v>109</v>
      </c>
      <c r="BX103" s="110" t="s">
        <v>89</v>
      </c>
      <c r="CL103" s="110" t="s">
        <v>1</v>
      </c>
    </row>
    <row r="104" spans="1:91" s="4" customFormat="1" ht="16.5" customHeight="1">
      <c r="A104" s="93" t="s">
        <v>77</v>
      </c>
      <c r="B104" s="58"/>
      <c r="C104" s="104"/>
      <c r="D104" s="104"/>
      <c r="E104" s="104"/>
      <c r="F104" s="295" t="s">
        <v>110</v>
      </c>
      <c r="G104" s="295"/>
      <c r="H104" s="295"/>
      <c r="I104" s="295"/>
      <c r="J104" s="295"/>
      <c r="K104" s="104"/>
      <c r="L104" s="295" t="s">
        <v>111</v>
      </c>
      <c r="M104" s="295"/>
      <c r="N104" s="295"/>
      <c r="O104" s="295"/>
      <c r="P104" s="295"/>
      <c r="Q104" s="295"/>
      <c r="R104" s="295"/>
      <c r="S104" s="295"/>
      <c r="T104" s="295"/>
      <c r="U104" s="295"/>
      <c r="V104" s="295"/>
      <c r="W104" s="295"/>
      <c r="X104" s="295"/>
      <c r="Y104" s="295"/>
      <c r="Z104" s="295"/>
      <c r="AA104" s="295"/>
      <c r="AB104" s="295"/>
      <c r="AC104" s="295"/>
      <c r="AD104" s="295"/>
      <c r="AE104" s="295"/>
      <c r="AF104" s="295"/>
      <c r="AG104" s="251">
        <f>'05 - P 2257 S'!J34</f>
        <v>0</v>
      </c>
      <c r="AH104" s="252"/>
      <c r="AI104" s="252"/>
      <c r="AJ104" s="252"/>
      <c r="AK104" s="252"/>
      <c r="AL104" s="252"/>
      <c r="AM104" s="252"/>
      <c r="AN104" s="251">
        <f t="shared" si="0"/>
        <v>0</v>
      </c>
      <c r="AO104" s="252"/>
      <c r="AP104" s="252"/>
      <c r="AQ104" s="105" t="s">
        <v>92</v>
      </c>
      <c r="AR104" s="60"/>
      <c r="AS104" s="106">
        <v>0</v>
      </c>
      <c r="AT104" s="107">
        <f t="shared" si="1"/>
        <v>0</v>
      </c>
      <c r="AU104" s="108">
        <f>'05 - P 2257 S'!P128</f>
        <v>0</v>
      </c>
      <c r="AV104" s="107">
        <f>'05 - P 2257 S'!J37</f>
        <v>0</v>
      </c>
      <c r="AW104" s="107">
        <f>'05 - P 2257 S'!J38</f>
        <v>0</v>
      </c>
      <c r="AX104" s="107">
        <f>'05 - P 2257 S'!J39</f>
        <v>0</v>
      </c>
      <c r="AY104" s="107">
        <f>'05 - P 2257 S'!J40</f>
        <v>0</v>
      </c>
      <c r="AZ104" s="107">
        <f>'05 - P 2257 S'!F37</f>
        <v>0</v>
      </c>
      <c r="BA104" s="107">
        <f>'05 - P 2257 S'!F38</f>
        <v>0</v>
      </c>
      <c r="BB104" s="107">
        <f>'05 - P 2257 S'!F39</f>
        <v>0</v>
      </c>
      <c r="BC104" s="107">
        <f>'05 - P 2257 S'!F40</f>
        <v>0</v>
      </c>
      <c r="BD104" s="109">
        <f>'05 - P 2257 S'!F41</f>
        <v>0</v>
      </c>
      <c r="BT104" s="110" t="s">
        <v>96</v>
      </c>
      <c r="BV104" s="110" t="s">
        <v>75</v>
      </c>
      <c r="BW104" s="110" t="s">
        <v>112</v>
      </c>
      <c r="BX104" s="110" t="s">
        <v>109</v>
      </c>
      <c r="CL104" s="110" t="s">
        <v>1</v>
      </c>
    </row>
    <row r="105" spans="1:91" s="4" customFormat="1" ht="16.5" customHeight="1">
      <c r="A105" s="93" t="s">
        <v>77</v>
      </c>
      <c r="B105" s="58"/>
      <c r="C105" s="104"/>
      <c r="D105" s="104"/>
      <c r="E105" s="104"/>
      <c r="F105" s="295" t="s">
        <v>113</v>
      </c>
      <c r="G105" s="295"/>
      <c r="H105" s="295"/>
      <c r="I105" s="295"/>
      <c r="J105" s="295"/>
      <c r="K105" s="104"/>
      <c r="L105" s="295" t="s">
        <v>114</v>
      </c>
      <c r="M105" s="295"/>
      <c r="N105" s="295"/>
      <c r="O105" s="295"/>
      <c r="P105" s="295"/>
      <c r="Q105" s="295"/>
      <c r="R105" s="295"/>
      <c r="S105" s="295"/>
      <c r="T105" s="295"/>
      <c r="U105" s="295"/>
      <c r="V105" s="295"/>
      <c r="W105" s="295"/>
      <c r="X105" s="295"/>
      <c r="Y105" s="295"/>
      <c r="Z105" s="295"/>
      <c r="AA105" s="295"/>
      <c r="AB105" s="295"/>
      <c r="AC105" s="295"/>
      <c r="AD105" s="295"/>
      <c r="AE105" s="295"/>
      <c r="AF105" s="295"/>
      <c r="AG105" s="251">
        <f>'06 - P 2261 S v km 43,804'!J34</f>
        <v>0</v>
      </c>
      <c r="AH105" s="252"/>
      <c r="AI105" s="252"/>
      <c r="AJ105" s="252"/>
      <c r="AK105" s="252"/>
      <c r="AL105" s="252"/>
      <c r="AM105" s="252"/>
      <c r="AN105" s="251">
        <f t="shared" si="0"/>
        <v>0</v>
      </c>
      <c r="AO105" s="252"/>
      <c r="AP105" s="252"/>
      <c r="AQ105" s="105" t="s">
        <v>92</v>
      </c>
      <c r="AR105" s="60"/>
      <c r="AS105" s="106">
        <v>0</v>
      </c>
      <c r="AT105" s="107">
        <f t="shared" si="1"/>
        <v>0</v>
      </c>
      <c r="AU105" s="108">
        <f>'06 - P 2261 S v km 43,804'!P128</f>
        <v>0</v>
      </c>
      <c r="AV105" s="107">
        <f>'06 - P 2261 S v km 43,804'!J37</f>
        <v>0</v>
      </c>
      <c r="AW105" s="107">
        <f>'06 - P 2261 S v km 43,804'!J38</f>
        <v>0</v>
      </c>
      <c r="AX105" s="107">
        <f>'06 - P 2261 S v km 43,804'!J39</f>
        <v>0</v>
      </c>
      <c r="AY105" s="107">
        <f>'06 - P 2261 S v km 43,804'!J40</f>
        <v>0</v>
      </c>
      <c r="AZ105" s="107">
        <f>'06 - P 2261 S v km 43,804'!F37</f>
        <v>0</v>
      </c>
      <c r="BA105" s="107">
        <f>'06 - P 2261 S v km 43,804'!F38</f>
        <v>0</v>
      </c>
      <c r="BB105" s="107">
        <f>'06 - P 2261 S v km 43,804'!F39</f>
        <v>0</v>
      </c>
      <c r="BC105" s="107">
        <f>'06 - P 2261 S v km 43,804'!F40</f>
        <v>0</v>
      </c>
      <c r="BD105" s="109">
        <f>'06 - P 2261 S v km 43,804'!F41</f>
        <v>0</v>
      </c>
      <c r="BT105" s="110" t="s">
        <v>96</v>
      </c>
      <c r="BV105" s="110" t="s">
        <v>75</v>
      </c>
      <c r="BW105" s="110" t="s">
        <v>115</v>
      </c>
      <c r="BX105" s="110" t="s">
        <v>109</v>
      </c>
      <c r="CL105" s="110" t="s">
        <v>1</v>
      </c>
    </row>
    <row r="106" spans="1:91" s="4" customFormat="1" ht="16.5" customHeight="1">
      <c r="A106" s="93" t="s">
        <v>77</v>
      </c>
      <c r="B106" s="58"/>
      <c r="C106" s="104"/>
      <c r="D106" s="104"/>
      <c r="E106" s="104"/>
      <c r="F106" s="295" t="s">
        <v>116</v>
      </c>
      <c r="G106" s="295"/>
      <c r="H106" s="295"/>
      <c r="I106" s="295"/>
      <c r="J106" s="295"/>
      <c r="K106" s="104"/>
      <c r="L106" s="295" t="s">
        <v>117</v>
      </c>
      <c r="M106" s="295"/>
      <c r="N106" s="295"/>
      <c r="O106" s="295"/>
      <c r="P106" s="295"/>
      <c r="Q106" s="295"/>
      <c r="R106" s="295"/>
      <c r="S106" s="295"/>
      <c r="T106" s="295"/>
      <c r="U106" s="295"/>
      <c r="V106" s="295"/>
      <c r="W106" s="295"/>
      <c r="X106" s="295"/>
      <c r="Y106" s="295"/>
      <c r="Z106" s="295"/>
      <c r="AA106" s="295"/>
      <c r="AB106" s="295"/>
      <c r="AC106" s="295"/>
      <c r="AD106" s="295"/>
      <c r="AE106" s="295"/>
      <c r="AF106" s="295"/>
      <c r="AG106" s="251">
        <f>'07 - P 2262 S  v SČ'!J34</f>
        <v>0</v>
      </c>
      <c r="AH106" s="252"/>
      <c r="AI106" s="252"/>
      <c r="AJ106" s="252"/>
      <c r="AK106" s="252"/>
      <c r="AL106" s="252"/>
      <c r="AM106" s="252"/>
      <c r="AN106" s="251">
        <f t="shared" si="0"/>
        <v>0</v>
      </c>
      <c r="AO106" s="252"/>
      <c r="AP106" s="252"/>
      <c r="AQ106" s="105" t="s">
        <v>92</v>
      </c>
      <c r="AR106" s="60"/>
      <c r="AS106" s="106">
        <v>0</v>
      </c>
      <c r="AT106" s="107">
        <f t="shared" si="1"/>
        <v>0</v>
      </c>
      <c r="AU106" s="108">
        <f>'07 - P 2262 S  v SČ'!P128</f>
        <v>0</v>
      </c>
      <c r="AV106" s="107">
        <f>'07 - P 2262 S  v SČ'!J37</f>
        <v>0</v>
      </c>
      <c r="AW106" s="107">
        <f>'07 - P 2262 S  v SČ'!J38</f>
        <v>0</v>
      </c>
      <c r="AX106" s="107">
        <f>'07 - P 2262 S  v SČ'!J39</f>
        <v>0</v>
      </c>
      <c r="AY106" s="107">
        <f>'07 - P 2262 S  v SČ'!J40</f>
        <v>0</v>
      </c>
      <c r="AZ106" s="107">
        <f>'07 - P 2262 S  v SČ'!F37</f>
        <v>0</v>
      </c>
      <c r="BA106" s="107">
        <f>'07 - P 2262 S  v SČ'!F38</f>
        <v>0</v>
      </c>
      <c r="BB106" s="107">
        <f>'07 - P 2262 S  v SČ'!F39</f>
        <v>0</v>
      </c>
      <c r="BC106" s="107">
        <f>'07 - P 2262 S  v SČ'!F40</f>
        <v>0</v>
      </c>
      <c r="BD106" s="109">
        <f>'07 - P 2262 S  v SČ'!F41</f>
        <v>0</v>
      </c>
      <c r="BT106" s="110" t="s">
        <v>96</v>
      </c>
      <c r="BV106" s="110" t="s">
        <v>75</v>
      </c>
      <c r="BW106" s="110" t="s">
        <v>118</v>
      </c>
      <c r="BX106" s="110" t="s">
        <v>109</v>
      </c>
      <c r="CL106" s="110" t="s">
        <v>1</v>
      </c>
    </row>
    <row r="107" spans="1:91" s="7" customFormat="1" ht="16.5" customHeight="1">
      <c r="A107" s="93" t="s">
        <v>77</v>
      </c>
      <c r="B107" s="94"/>
      <c r="C107" s="95"/>
      <c r="D107" s="279" t="s">
        <v>119</v>
      </c>
      <c r="E107" s="279"/>
      <c r="F107" s="279"/>
      <c r="G107" s="279"/>
      <c r="H107" s="279"/>
      <c r="I107" s="96"/>
      <c r="J107" s="279" t="s">
        <v>120</v>
      </c>
      <c r="K107" s="279"/>
      <c r="L107" s="279"/>
      <c r="M107" s="279"/>
      <c r="N107" s="279"/>
      <c r="O107" s="279"/>
      <c r="P107" s="279"/>
      <c r="Q107" s="279"/>
      <c r="R107" s="279"/>
      <c r="S107" s="279"/>
      <c r="T107" s="279"/>
      <c r="U107" s="279"/>
      <c r="V107" s="279"/>
      <c r="W107" s="279"/>
      <c r="X107" s="279"/>
      <c r="Y107" s="279"/>
      <c r="Z107" s="279"/>
      <c r="AA107" s="279"/>
      <c r="AB107" s="279"/>
      <c r="AC107" s="279"/>
      <c r="AD107" s="279"/>
      <c r="AE107" s="279"/>
      <c r="AF107" s="279"/>
      <c r="AG107" s="253">
        <f>'SO 04 - VRN'!J30</f>
        <v>0</v>
      </c>
      <c r="AH107" s="254"/>
      <c r="AI107" s="254"/>
      <c r="AJ107" s="254"/>
      <c r="AK107" s="254"/>
      <c r="AL107" s="254"/>
      <c r="AM107" s="254"/>
      <c r="AN107" s="253">
        <f t="shared" si="0"/>
        <v>0</v>
      </c>
      <c r="AO107" s="254"/>
      <c r="AP107" s="254"/>
      <c r="AQ107" s="97" t="s">
        <v>80</v>
      </c>
      <c r="AR107" s="98"/>
      <c r="AS107" s="111">
        <v>0</v>
      </c>
      <c r="AT107" s="112">
        <f t="shared" si="1"/>
        <v>0</v>
      </c>
      <c r="AU107" s="113">
        <f>'SO 04 - VRN'!P117</f>
        <v>0</v>
      </c>
      <c r="AV107" s="112">
        <f>'SO 04 - VRN'!J33</f>
        <v>0</v>
      </c>
      <c r="AW107" s="112">
        <f>'SO 04 - VRN'!J34</f>
        <v>0</v>
      </c>
      <c r="AX107" s="112">
        <f>'SO 04 - VRN'!J35</f>
        <v>0</v>
      </c>
      <c r="AY107" s="112">
        <f>'SO 04 - VRN'!J36</f>
        <v>0</v>
      </c>
      <c r="AZ107" s="112">
        <f>'SO 04 - VRN'!F33</f>
        <v>0</v>
      </c>
      <c r="BA107" s="112">
        <f>'SO 04 - VRN'!F34</f>
        <v>0</v>
      </c>
      <c r="BB107" s="112">
        <f>'SO 04 - VRN'!F35</f>
        <v>0</v>
      </c>
      <c r="BC107" s="112">
        <f>'SO 04 - VRN'!F36</f>
        <v>0</v>
      </c>
      <c r="BD107" s="114">
        <f>'SO 04 - VRN'!F37</f>
        <v>0</v>
      </c>
      <c r="BT107" s="103" t="s">
        <v>81</v>
      </c>
      <c r="BV107" s="103" t="s">
        <v>75</v>
      </c>
      <c r="BW107" s="103" t="s">
        <v>121</v>
      </c>
      <c r="BX107" s="103" t="s">
        <v>5</v>
      </c>
      <c r="CL107" s="103" t="s">
        <v>1</v>
      </c>
      <c r="CM107" s="103" t="s">
        <v>83</v>
      </c>
    </row>
    <row r="108" spans="1:91" s="2" customFormat="1" ht="30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9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  <row r="109" spans="1:9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39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</sheetData>
  <sheetProtection algorithmName="SHA-512" hashValue="jSzEQQtMsBv5Q2BIzxJVE45MtGtp+iyqys+P8RoZvLylp1Mqmb4qORcWqYUz8H6HzIRrke162YHl6SJd86qTbw==" saltValue="udTdJi2DuiaCuao9Btw01YICrTLPa+wGm8RT0lR385cofD9ujrI2nt1LNITBpYomGestfvsS7bBLRqdB55ihWw==" spinCount="100000" sheet="1" objects="1" scenarios="1" formatColumns="0" formatRows="0"/>
  <mergeCells count="90">
    <mergeCell ref="E103:I103"/>
    <mergeCell ref="E98:I98"/>
    <mergeCell ref="F102:J102"/>
    <mergeCell ref="F101:J101"/>
    <mergeCell ref="F100:J100"/>
    <mergeCell ref="F104:J104"/>
    <mergeCell ref="F99:J99"/>
    <mergeCell ref="I92:AF92"/>
    <mergeCell ref="J96:AF96"/>
    <mergeCell ref="J97:AF97"/>
    <mergeCell ref="J95:AF95"/>
    <mergeCell ref="K98:AF98"/>
    <mergeCell ref="K103:AF103"/>
    <mergeCell ref="L100:AF100"/>
    <mergeCell ref="L101:AF101"/>
    <mergeCell ref="L102:AF102"/>
    <mergeCell ref="L99:AF99"/>
    <mergeCell ref="C92:G92"/>
    <mergeCell ref="D95:H95"/>
    <mergeCell ref="D96:H96"/>
    <mergeCell ref="D97:H97"/>
    <mergeCell ref="L85:AO85"/>
    <mergeCell ref="L104:AF104"/>
    <mergeCell ref="F105:J105"/>
    <mergeCell ref="L105:AF105"/>
    <mergeCell ref="F106:J106"/>
    <mergeCell ref="L106:AF106"/>
    <mergeCell ref="AG102:AM102"/>
    <mergeCell ref="AG103:AM103"/>
    <mergeCell ref="AG104:AM104"/>
    <mergeCell ref="AN103:AP103"/>
    <mergeCell ref="AN104:AP104"/>
    <mergeCell ref="AN102:AP102"/>
    <mergeCell ref="AN100:AP100"/>
    <mergeCell ref="AN99:AP99"/>
    <mergeCell ref="AN95:AP95"/>
    <mergeCell ref="AN96:AP9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1:AM101"/>
    <mergeCell ref="AG97:AM97"/>
    <mergeCell ref="AG100:AM100"/>
    <mergeCell ref="AG92:AM92"/>
    <mergeCell ref="AG95:AM95"/>
    <mergeCell ref="AG96:AM96"/>
    <mergeCell ref="AG98:AM98"/>
    <mergeCell ref="AG99:AM99"/>
    <mergeCell ref="AM89:AP89"/>
    <mergeCell ref="AM87:AN87"/>
    <mergeCell ref="AM90:AP90"/>
    <mergeCell ref="AN97:AP97"/>
    <mergeCell ref="AN101:AP101"/>
    <mergeCell ref="AN92:AP9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5" location="'SO 01 - Oprava trati v ús...'!C2" display="/"/>
    <hyperlink ref="A96" location="'SO 02 - Oprava trati v ús...'!C2" display="/"/>
    <hyperlink ref="A99" location="'01 - P 2253 S'!C2" display="/"/>
    <hyperlink ref="A100" location="'02 - P 2254 S'!C2" display="/"/>
    <hyperlink ref="A101" location="'03 - P 2255 T km 37,788 v SČ'!C2" display="/"/>
    <hyperlink ref="A102" location="'04 - P 2256 D+M v km 38,0...'!C2" display="/"/>
    <hyperlink ref="A104" location="'05 - P 2257 S'!C2" display="/"/>
    <hyperlink ref="A105" location="'06 - P 2261 S v km 43,804'!C2" display="/"/>
    <hyperlink ref="A106" location="'07 - P 2262 S  v SČ'!C2" display="/"/>
    <hyperlink ref="A107" location="'SO 04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topLeftCell="A138" workbookViewId="0">
      <selection activeCell="Y151" sqref="Y15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118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ht="12.75">
      <c r="B8" s="20"/>
      <c r="D8" s="119" t="s">
        <v>123</v>
      </c>
      <c r="L8" s="20"/>
    </row>
    <row r="9" spans="1:46" s="1" customFormat="1" ht="16.5" customHeight="1">
      <c r="B9" s="20"/>
      <c r="E9" s="300" t="s">
        <v>544</v>
      </c>
      <c r="F9" s="269"/>
      <c r="G9" s="269"/>
      <c r="H9" s="269"/>
      <c r="L9" s="20"/>
    </row>
    <row r="10" spans="1:46" s="1" customFormat="1" ht="12" customHeight="1">
      <c r="B10" s="20"/>
      <c r="D10" s="119" t="s">
        <v>545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751</v>
      </c>
      <c r="F11" s="303"/>
      <c r="G11" s="303"/>
      <c r="H11" s="30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547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02" t="s">
        <v>848</v>
      </c>
      <c r="F13" s="303"/>
      <c r="G13" s="303"/>
      <c r="H13" s="303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30. 10. 2020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04" t="str">
        <f>'Rekapitulace stavby'!E14</f>
        <v>Vyplň údaj</v>
      </c>
      <c r="F22" s="305"/>
      <c r="G22" s="305"/>
      <c r="H22" s="305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06" t="s">
        <v>849</v>
      </c>
      <c r="F31" s="306"/>
      <c r="G31" s="306"/>
      <c r="H31" s="306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ROUND(J128,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ROUND((SUM(BE128:BE230)),  2)</f>
        <v>0</v>
      </c>
      <c r="G37" s="34"/>
      <c r="H37" s="34"/>
      <c r="I37" s="130">
        <v>0.21</v>
      </c>
      <c r="J37" s="129">
        <f>ROUND(((SUM(BE128:BE230))*I37),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ROUND((SUM(BF128:BF230)),  2)</f>
        <v>0</v>
      </c>
      <c r="G38" s="34"/>
      <c r="H38" s="34"/>
      <c r="I38" s="130">
        <v>0.15</v>
      </c>
      <c r="J38" s="129">
        <f>ROUND(((SUM(BF128:BF230))*I38),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ROUND((SUM(BG128:BG230)),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ROUND((SUM(BH128:BH230)),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ROUND((SUM(BI128:BI230)),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298" t="s">
        <v>544</v>
      </c>
      <c r="F87" s="285"/>
      <c r="G87" s="285"/>
      <c r="H87" s="285"/>
      <c r="I87" s="22"/>
      <c r="J87" s="22"/>
      <c r="K87" s="22"/>
      <c r="L87" s="20"/>
    </row>
    <row r="88" spans="1:31" s="1" customFormat="1" ht="12" customHeight="1">
      <c r="B88" s="21"/>
      <c r="C88" s="29" t="s">
        <v>545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07" t="s">
        <v>751</v>
      </c>
      <c r="F89" s="297"/>
      <c r="G89" s="297"/>
      <c r="H89" s="29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547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3" t="str">
        <f>E13</f>
        <v>07 - P 2262 S  v SČ</v>
      </c>
      <c r="F91" s="297"/>
      <c r="G91" s="297"/>
      <c r="H91" s="29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30. 10. 2020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126</v>
      </c>
      <c r="D98" s="150"/>
      <c r="E98" s="150"/>
      <c r="F98" s="150"/>
      <c r="G98" s="150"/>
      <c r="H98" s="150"/>
      <c r="I98" s="150"/>
      <c r="J98" s="151" t="s">
        <v>127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128</v>
      </c>
      <c r="D100" s="36"/>
      <c r="E100" s="36"/>
      <c r="F100" s="36"/>
      <c r="G100" s="36"/>
      <c r="H100" s="36"/>
      <c r="I100" s="36"/>
      <c r="J100" s="84">
        <f>J128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129</v>
      </c>
    </row>
    <row r="101" spans="1:47" s="9" customFormat="1" ht="24.95" customHeight="1">
      <c r="B101" s="153"/>
      <c r="C101" s="154"/>
      <c r="D101" s="155" t="s">
        <v>130</v>
      </c>
      <c r="E101" s="156"/>
      <c r="F101" s="156"/>
      <c r="G101" s="156"/>
      <c r="H101" s="156"/>
      <c r="I101" s="156"/>
      <c r="J101" s="157">
        <f>J129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131</v>
      </c>
      <c r="E102" s="161"/>
      <c r="F102" s="161"/>
      <c r="G102" s="161"/>
      <c r="H102" s="161"/>
      <c r="I102" s="161"/>
      <c r="J102" s="162">
        <f>J130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132</v>
      </c>
      <c r="E103" s="156"/>
      <c r="F103" s="156"/>
      <c r="G103" s="156"/>
      <c r="H103" s="156"/>
      <c r="I103" s="156"/>
      <c r="J103" s="157">
        <f>J204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358</v>
      </c>
      <c r="E104" s="156"/>
      <c r="F104" s="156"/>
      <c r="G104" s="156"/>
      <c r="H104" s="156"/>
      <c r="I104" s="156"/>
      <c r="J104" s="157">
        <f>J224</f>
        <v>0</v>
      </c>
      <c r="K104" s="154"/>
      <c r="L104" s="158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133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298" t="str">
        <f>E7</f>
        <v>10 - Oprava trati v úseku Noutonice -  Podlešín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123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1" customFormat="1" ht="16.5" customHeight="1">
      <c r="B116" s="21"/>
      <c r="C116" s="22"/>
      <c r="D116" s="22"/>
      <c r="E116" s="298" t="s">
        <v>544</v>
      </c>
      <c r="F116" s="285"/>
      <c r="G116" s="285"/>
      <c r="H116" s="285"/>
      <c r="I116" s="22"/>
      <c r="J116" s="22"/>
      <c r="K116" s="22"/>
      <c r="L116" s="20"/>
    </row>
    <row r="117" spans="1:63" s="1" customFormat="1" ht="12" customHeight="1">
      <c r="B117" s="21"/>
      <c r="C117" s="29" t="s">
        <v>545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07" t="s">
        <v>751</v>
      </c>
      <c r="F118" s="297"/>
      <c r="G118" s="297"/>
      <c r="H118" s="29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547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93" t="str">
        <f>E13</f>
        <v>07 - P 2262 S  v SČ</v>
      </c>
      <c r="F120" s="297"/>
      <c r="G120" s="297"/>
      <c r="H120" s="297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F16</f>
        <v xml:space="preserve"> </v>
      </c>
      <c r="G122" s="36"/>
      <c r="H122" s="36"/>
      <c r="I122" s="29" t="s">
        <v>22</v>
      </c>
      <c r="J122" s="66" t="str">
        <f>IF(J16="","",J16)</f>
        <v>30. 10. 2020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E19</f>
        <v xml:space="preserve"> </v>
      </c>
      <c r="G124" s="36"/>
      <c r="H124" s="36"/>
      <c r="I124" s="29" t="s">
        <v>30</v>
      </c>
      <c r="J124" s="32" t="str">
        <f>E25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27</v>
      </c>
      <c r="D125" s="36"/>
      <c r="E125" s="36"/>
      <c r="F125" s="27" t="str">
        <f>IF(E22="","",E22)</f>
        <v>Vyplň údaj</v>
      </c>
      <c r="G125" s="36"/>
      <c r="H125" s="36"/>
      <c r="I125" s="29" t="s">
        <v>31</v>
      </c>
      <c r="J125" s="32" t="str">
        <f>E28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134</v>
      </c>
      <c r="D127" s="167" t="s">
        <v>58</v>
      </c>
      <c r="E127" s="167" t="s">
        <v>54</v>
      </c>
      <c r="F127" s="167" t="s">
        <v>55</v>
      </c>
      <c r="G127" s="167" t="s">
        <v>135</v>
      </c>
      <c r="H127" s="167" t="s">
        <v>136</v>
      </c>
      <c r="I127" s="167" t="s">
        <v>137</v>
      </c>
      <c r="J127" s="167" t="s">
        <v>127</v>
      </c>
      <c r="K127" s="168" t="s">
        <v>138</v>
      </c>
      <c r="L127" s="169"/>
      <c r="M127" s="75" t="s">
        <v>1</v>
      </c>
      <c r="N127" s="76" t="s">
        <v>37</v>
      </c>
      <c r="O127" s="76" t="s">
        <v>139</v>
      </c>
      <c r="P127" s="76" t="s">
        <v>140</v>
      </c>
      <c r="Q127" s="76" t="s">
        <v>141</v>
      </c>
      <c r="R127" s="76" t="s">
        <v>142</v>
      </c>
      <c r="S127" s="76" t="s">
        <v>143</v>
      </c>
      <c r="T127" s="77" t="s">
        <v>144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145</v>
      </c>
      <c r="D128" s="36"/>
      <c r="E128" s="36"/>
      <c r="F128" s="36"/>
      <c r="G128" s="36"/>
      <c r="H128" s="36"/>
      <c r="I128" s="36"/>
      <c r="J128" s="170">
        <f>BK128</f>
        <v>0</v>
      </c>
      <c r="K128" s="36"/>
      <c r="L128" s="39"/>
      <c r="M128" s="78"/>
      <c r="N128" s="171"/>
      <c r="O128" s="79"/>
      <c r="P128" s="172">
        <f>P129+P204+P224</f>
        <v>0</v>
      </c>
      <c r="Q128" s="79"/>
      <c r="R128" s="172">
        <f>R129+R204+R224</f>
        <v>116.01666</v>
      </c>
      <c r="S128" s="79"/>
      <c r="T128" s="173">
        <f>T129+T204+T224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72</v>
      </c>
      <c r="AU128" s="17" t="s">
        <v>129</v>
      </c>
      <c r="BK128" s="174">
        <f>BK129+BK204+BK224</f>
        <v>0</v>
      </c>
    </row>
    <row r="129" spans="1:65" s="12" customFormat="1" ht="25.9" customHeight="1">
      <c r="B129" s="175"/>
      <c r="C129" s="176"/>
      <c r="D129" s="177" t="s">
        <v>72</v>
      </c>
      <c r="E129" s="178" t="s">
        <v>146</v>
      </c>
      <c r="F129" s="178" t="s">
        <v>147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</f>
        <v>0</v>
      </c>
      <c r="Q129" s="183"/>
      <c r="R129" s="184">
        <f>R130</f>
        <v>116.01666</v>
      </c>
      <c r="S129" s="183"/>
      <c r="T129" s="185">
        <f>T130</f>
        <v>0</v>
      </c>
      <c r="AR129" s="186" t="s">
        <v>81</v>
      </c>
      <c r="AT129" s="187" t="s">
        <v>72</v>
      </c>
      <c r="AU129" s="187" t="s">
        <v>73</v>
      </c>
      <c r="AY129" s="186" t="s">
        <v>148</v>
      </c>
      <c r="BK129" s="188">
        <f>BK130</f>
        <v>0</v>
      </c>
    </row>
    <row r="130" spans="1:65" s="12" customFormat="1" ht="22.9" customHeight="1">
      <c r="B130" s="175"/>
      <c r="C130" s="176"/>
      <c r="D130" s="177" t="s">
        <v>72</v>
      </c>
      <c r="E130" s="189" t="s">
        <v>149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SUM(P131:P203)</f>
        <v>0</v>
      </c>
      <c r="Q130" s="183"/>
      <c r="R130" s="184">
        <f>SUM(R131:R203)</f>
        <v>116.01666</v>
      </c>
      <c r="S130" s="183"/>
      <c r="T130" s="185">
        <f>SUM(T131:T203)</f>
        <v>0</v>
      </c>
      <c r="AR130" s="186" t="s">
        <v>81</v>
      </c>
      <c r="AT130" s="187" t="s">
        <v>72</v>
      </c>
      <c r="AU130" s="187" t="s">
        <v>81</v>
      </c>
      <c r="AY130" s="186" t="s">
        <v>148</v>
      </c>
      <c r="BK130" s="188">
        <f>SUM(BK131:BK203)</f>
        <v>0</v>
      </c>
    </row>
    <row r="131" spans="1:65" s="2" customFormat="1" ht="194.45" customHeight="1">
      <c r="A131" s="34"/>
      <c r="B131" s="35"/>
      <c r="C131" s="191" t="s">
        <v>81</v>
      </c>
      <c r="D131" s="191" t="s">
        <v>151</v>
      </c>
      <c r="E131" s="192" t="s">
        <v>549</v>
      </c>
      <c r="F131" s="193" t="s">
        <v>550</v>
      </c>
      <c r="G131" s="194" t="s">
        <v>163</v>
      </c>
      <c r="H131" s="195">
        <v>2.5000000000000001E-2</v>
      </c>
      <c r="I131" s="196"/>
      <c r="J131" s="197">
        <f>ROUND(I131*H131,2)</f>
        <v>0</v>
      </c>
      <c r="K131" s="193" t="s">
        <v>175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156</v>
      </c>
      <c r="AT131" s="202" t="s">
        <v>151</v>
      </c>
      <c r="AU131" s="202" t="s">
        <v>83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81</v>
      </c>
      <c r="BK131" s="203">
        <f>ROUND(I131*H131,2)</f>
        <v>0</v>
      </c>
      <c r="BL131" s="17" t="s">
        <v>156</v>
      </c>
      <c r="BM131" s="202" t="s">
        <v>850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851</v>
      </c>
      <c r="G132" s="205"/>
      <c r="H132" s="209">
        <v>2.5000000000000001E-2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83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2.5000000000000001E-2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158</v>
      </c>
      <c r="AU133" s="226" t="s">
        <v>83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21.75" customHeight="1">
      <c r="A134" s="34"/>
      <c r="B134" s="35"/>
      <c r="C134" s="227" t="s">
        <v>83</v>
      </c>
      <c r="D134" s="227" t="s">
        <v>171</v>
      </c>
      <c r="E134" s="228" t="s">
        <v>172</v>
      </c>
      <c r="F134" s="229" t="s">
        <v>173</v>
      </c>
      <c r="G134" s="230" t="s">
        <v>174</v>
      </c>
      <c r="H134" s="231">
        <v>63</v>
      </c>
      <c r="I134" s="232"/>
      <c r="J134" s="233">
        <f>ROUND(I134*H134,2)</f>
        <v>0</v>
      </c>
      <c r="K134" s="229" t="s">
        <v>175</v>
      </c>
      <c r="L134" s="234"/>
      <c r="M134" s="235" t="s">
        <v>1</v>
      </c>
      <c r="N134" s="236" t="s">
        <v>38</v>
      </c>
      <c r="O134" s="71"/>
      <c r="P134" s="200">
        <f>O134*H134</f>
        <v>0</v>
      </c>
      <c r="Q134" s="200">
        <v>1</v>
      </c>
      <c r="R134" s="200">
        <f>Q134*H134</f>
        <v>63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176</v>
      </c>
      <c r="AT134" s="202" t="s">
        <v>171</v>
      </c>
      <c r="AU134" s="202" t="s">
        <v>83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81</v>
      </c>
      <c r="BK134" s="203">
        <f>ROUND(I134*H134,2)</f>
        <v>0</v>
      </c>
      <c r="BL134" s="17" t="s">
        <v>156</v>
      </c>
      <c r="BM134" s="202" t="s">
        <v>852</v>
      </c>
    </row>
    <row r="135" spans="1:65" s="13" customFormat="1">
      <c r="B135" s="204"/>
      <c r="C135" s="205"/>
      <c r="D135" s="206" t="s">
        <v>158</v>
      </c>
      <c r="E135" s="207" t="s">
        <v>1</v>
      </c>
      <c r="F135" s="208" t="s">
        <v>853</v>
      </c>
      <c r="G135" s="205"/>
      <c r="H135" s="209">
        <v>63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158</v>
      </c>
      <c r="AU135" s="215" t="s">
        <v>83</v>
      </c>
      <c r="AV135" s="13" t="s">
        <v>83</v>
      </c>
      <c r="AW135" s="13" t="s">
        <v>29</v>
      </c>
      <c r="AX135" s="13" t="s">
        <v>73</v>
      </c>
      <c r="AY135" s="215" t="s">
        <v>148</v>
      </c>
    </row>
    <row r="136" spans="1:65" s="14" customFormat="1">
      <c r="B136" s="216"/>
      <c r="C136" s="217"/>
      <c r="D136" s="206" t="s">
        <v>158</v>
      </c>
      <c r="E136" s="218" t="s">
        <v>1</v>
      </c>
      <c r="F136" s="219" t="s">
        <v>160</v>
      </c>
      <c r="G136" s="217"/>
      <c r="H136" s="220">
        <v>63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158</v>
      </c>
      <c r="AU136" s="226" t="s">
        <v>83</v>
      </c>
      <c r="AV136" s="14" t="s">
        <v>156</v>
      </c>
      <c r="AW136" s="14" t="s">
        <v>29</v>
      </c>
      <c r="AX136" s="14" t="s">
        <v>81</v>
      </c>
      <c r="AY136" s="226" t="s">
        <v>148</v>
      </c>
    </row>
    <row r="137" spans="1:65" s="2" customFormat="1" ht="72">
      <c r="A137" s="34"/>
      <c r="B137" s="35"/>
      <c r="C137" s="191" t="s">
        <v>96</v>
      </c>
      <c r="D137" s="191" t="s">
        <v>151</v>
      </c>
      <c r="E137" s="192" t="s">
        <v>166</v>
      </c>
      <c r="F137" s="193" t="s">
        <v>167</v>
      </c>
      <c r="G137" s="194" t="s">
        <v>168</v>
      </c>
      <c r="H137" s="195">
        <v>35</v>
      </c>
      <c r="I137" s="196"/>
      <c r="J137" s="197">
        <f>ROUND(I137*H137,2)</f>
        <v>0</v>
      </c>
      <c r="K137" s="193" t="s">
        <v>175</v>
      </c>
      <c r="L137" s="39"/>
      <c r="M137" s="198" t="s">
        <v>1</v>
      </c>
      <c r="N137" s="199" t="s">
        <v>38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156</v>
      </c>
      <c r="AT137" s="202" t="s">
        <v>151</v>
      </c>
      <c r="AU137" s="202" t="s">
        <v>83</v>
      </c>
      <c r="AY137" s="17" t="s">
        <v>148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81</v>
      </c>
      <c r="BK137" s="203">
        <f>ROUND(I137*H137,2)</f>
        <v>0</v>
      </c>
      <c r="BL137" s="17" t="s">
        <v>156</v>
      </c>
      <c r="BM137" s="202" t="s">
        <v>854</v>
      </c>
    </row>
    <row r="138" spans="1:65" s="13" customFormat="1">
      <c r="B138" s="204"/>
      <c r="C138" s="205"/>
      <c r="D138" s="206" t="s">
        <v>158</v>
      </c>
      <c r="E138" s="207" t="s">
        <v>1</v>
      </c>
      <c r="F138" s="208" t="s">
        <v>855</v>
      </c>
      <c r="G138" s="205"/>
      <c r="H138" s="209">
        <v>35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158</v>
      </c>
      <c r="AU138" s="215" t="s">
        <v>83</v>
      </c>
      <c r="AV138" s="13" t="s">
        <v>83</v>
      </c>
      <c r="AW138" s="13" t="s">
        <v>29</v>
      </c>
      <c r="AX138" s="13" t="s">
        <v>73</v>
      </c>
      <c r="AY138" s="215" t="s">
        <v>148</v>
      </c>
    </row>
    <row r="139" spans="1:65" s="14" customFormat="1">
      <c r="B139" s="216"/>
      <c r="C139" s="217"/>
      <c r="D139" s="206" t="s">
        <v>158</v>
      </c>
      <c r="E139" s="218" t="s">
        <v>1</v>
      </c>
      <c r="F139" s="219" t="s">
        <v>160</v>
      </c>
      <c r="G139" s="217"/>
      <c r="H139" s="220">
        <v>35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158</v>
      </c>
      <c r="AU139" s="226" t="s">
        <v>83</v>
      </c>
      <c r="AV139" s="14" t="s">
        <v>156</v>
      </c>
      <c r="AW139" s="14" t="s">
        <v>29</v>
      </c>
      <c r="AX139" s="14" t="s">
        <v>81</v>
      </c>
      <c r="AY139" s="226" t="s">
        <v>148</v>
      </c>
    </row>
    <row r="140" spans="1:65" s="2" customFormat="1" ht="78" customHeight="1">
      <c r="A140" s="34"/>
      <c r="B140" s="35"/>
      <c r="C140" s="191" t="s">
        <v>156</v>
      </c>
      <c r="D140" s="191" t="s">
        <v>151</v>
      </c>
      <c r="E140" s="192" t="s">
        <v>555</v>
      </c>
      <c r="F140" s="193" t="s">
        <v>556</v>
      </c>
      <c r="G140" s="194" t="s">
        <v>163</v>
      </c>
      <c r="H140" s="195">
        <v>2.5000000000000001E-2</v>
      </c>
      <c r="I140" s="196"/>
      <c r="J140" s="197">
        <f>ROUND(I140*H140,2)</f>
        <v>0</v>
      </c>
      <c r="K140" s="193" t="s">
        <v>175</v>
      </c>
      <c r="L140" s="39"/>
      <c r="M140" s="198" t="s">
        <v>1</v>
      </c>
      <c r="N140" s="199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156</v>
      </c>
      <c r="AT140" s="202" t="s">
        <v>151</v>
      </c>
      <c r="AU140" s="202" t="s">
        <v>83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81</v>
      </c>
      <c r="BK140" s="203">
        <f>ROUND(I140*H140,2)</f>
        <v>0</v>
      </c>
      <c r="BL140" s="17" t="s">
        <v>156</v>
      </c>
      <c r="BM140" s="202" t="s">
        <v>856</v>
      </c>
    </row>
    <row r="141" spans="1:65" s="13" customFormat="1">
      <c r="B141" s="204"/>
      <c r="C141" s="205"/>
      <c r="D141" s="206" t="s">
        <v>158</v>
      </c>
      <c r="E141" s="207" t="s">
        <v>1</v>
      </c>
      <c r="F141" s="208" t="s">
        <v>851</v>
      </c>
      <c r="G141" s="205"/>
      <c r="H141" s="209">
        <v>2.5000000000000001E-2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158</v>
      </c>
      <c r="AU141" s="215" t="s">
        <v>83</v>
      </c>
      <c r="AV141" s="13" t="s">
        <v>83</v>
      </c>
      <c r="AW141" s="13" t="s">
        <v>29</v>
      </c>
      <c r="AX141" s="13" t="s">
        <v>73</v>
      </c>
      <c r="AY141" s="215" t="s">
        <v>148</v>
      </c>
    </row>
    <row r="142" spans="1:65" s="14" customFormat="1">
      <c r="B142" s="216"/>
      <c r="C142" s="217"/>
      <c r="D142" s="206" t="s">
        <v>158</v>
      </c>
      <c r="E142" s="218" t="s">
        <v>1</v>
      </c>
      <c r="F142" s="219" t="s">
        <v>160</v>
      </c>
      <c r="G142" s="217"/>
      <c r="H142" s="220">
        <v>2.5000000000000001E-2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158</v>
      </c>
      <c r="AU142" s="226" t="s">
        <v>83</v>
      </c>
      <c r="AV142" s="14" t="s">
        <v>156</v>
      </c>
      <c r="AW142" s="14" t="s">
        <v>29</v>
      </c>
      <c r="AX142" s="14" t="s">
        <v>81</v>
      </c>
      <c r="AY142" s="226" t="s">
        <v>148</v>
      </c>
    </row>
    <row r="143" spans="1:65" s="2" customFormat="1" ht="21.75" customHeight="1">
      <c r="A143" s="34"/>
      <c r="B143" s="35"/>
      <c r="C143" s="227" t="s">
        <v>149</v>
      </c>
      <c r="D143" s="227" t="s">
        <v>171</v>
      </c>
      <c r="E143" s="228" t="s">
        <v>558</v>
      </c>
      <c r="F143" s="229" t="s">
        <v>559</v>
      </c>
      <c r="G143" s="230" t="s">
        <v>181</v>
      </c>
      <c r="H143" s="231">
        <v>42</v>
      </c>
      <c r="I143" s="250"/>
      <c r="J143" s="233">
        <f>ROUND(I143*H143,2)</f>
        <v>0</v>
      </c>
      <c r="K143" s="229" t="s">
        <v>175</v>
      </c>
      <c r="L143" s="234"/>
      <c r="M143" s="235" t="s">
        <v>1</v>
      </c>
      <c r="N143" s="236" t="s">
        <v>38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176</v>
      </c>
      <c r="AT143" s="202" t="s">
        <v>171</v>
      </c>
      <c r="AU143" s="202" t="s">
        <v>83</v>
      </c>
      <c r="AY143" s="17" t="s">
        <v>148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81</v>
      </c>
      <c r="BK143" s="203">
        <f>ROUND(I143*H143,2)</f>
        <v>0</v>
      </c>
      <c r="BL143" s="17" t="s">
        <v>156</v>
      </c>
      <c r="BM143" s="202" t="s">
        <v>857</v>
      </c>
    </row>
    <row r="144" spans="1:65" s="15" customFormat="1">
      <c r="B144" s="237"/>
      <c r="C144" s="238"/>
      <c r="D144" s="206" t="s">
        <v>158</v>
      </c>
      <c r="E144" s="239" t="s">
        <v>1</v>
      </c>
      <c r="F144" s="240" t="s">
        <v>194</v>
      </c>
      <c r="G144" s="238"/>
      <c r="H144" s="239" t="s">
        <v>1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158</v>
      </c>
      <c r="AU144" s="246" t="s">
        <v>83</v>
      </c>
      <c r="AV144" s="15" t="s">
        <v>81</v>
      </c>
      <c r="AW144" s="15" t="s">
        <v>29</v>
      </c>
      <c r="AX144" s="15" t="s">
        <v>73</v>
      </c>
      <c r="AY144" s="246" t="s">
        <v>148</v>
      </c>
    </row>
    <row r="145" spans="1:65" s="13" customFormat="1">
      <c r="B145" s="204"/>
      <c r="C145" s="205"/>
      <c r="D145" s="206" t="s">
        <v>158</v>
      </c>
      <c r="E145" s="207" t="s">
        <v>1</v>
      </c>
      <c r="F145" s="208" t="s">
        <v>858</v>
      </c>
      <c r="G145" s="205"/>
      <c r="H145" s="209">
        <v>42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158</v>
      </c>
      <c r="AU145" s="215" t="s">
        <v>83</v>
      </c>
      <c r="AV145" s="13" t="s">
        <v>83</v>
      </c>
      <c r="AW145" s="13" t="s">
        <v>29</v>
      </c>
      <c r="AX145" s="13" t="s">
        <v>73</v>
      </c>
      <c r="AY145" s="215" t="s">
        <v>148</v>
      </c>
    </row>
    <row r="146" spans="1:65" s="14" customFormat="1">
      <c r="B146" s="216"/>
      <c r="C146" s="217"/>
      <c r="D146" s="206" t="s">
        <v>158</v>
      </c>
      <c r="E146" s="218" t="s">
        <v>1</v>
      </c>
      <c r="F146" s="219" t="s">
        <v>160</v>
      </c>
      <c r="G146" s="217"/>
      <c r="H146" s="220">
        <v>42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158</v>
      </c>
      <c r="AU146" s="226" t="s">
        <v>83</v>
      </c>
      <c r="AV146" s="14" t="s">
        <v>156</v>
      </c>
      <c r="AW146" s="14" t="s">
        <v>29</v>
      </c>
      <c r="AX146" s="14" t="s">
        <v>81</v>
      </c>
      <c r="AY146" s="226" t="s">
        <v>148</v>
      </c>
    </row>
    <row r="147" spans="1:65" s="2" customFormat="1" ht="16.5" customHeight="1">
      <c r="A147" s="34"/>
      <c r="B147" s="35"/>
      <c r="C147" s="227" t="s">
        <v>185</v>
      </c>
      <c r="D147" s="227" t="s">
        <v>171</v>
      </c>
      <c r="E147" s="228" t="s">
        <v>561</v>
      </c>
      <c r="F147" s="229" t="s">
        <v>562</v>
      </c>
      <c r="G147" s="230" t="s">
        <v>198</v>
      </c>
      <c r="H147" s="231">
        <v>50</v>
      </c>
      <c r="I147" s="250"/>
      <c r="J147" s="233">
        <f>ROUND(I147*H147,2)</f>
        <v>0</v>
      </c>
      <c r="K147" s="229" t="s">
        <v>175</v>
      </c>
      <c r="L147" s="234"/>
      <c r="M147" s="235" t="s">
        <v>1</v>
      </c>
      <c r="N147" s="236" t="s">
        <v>38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176</v>
      </c>
      <c r="AT147" s="202" t="s">
        <v>171</v>
      </c>
      <c r="AU147" s="202" t="s">
        <v>83</v>
      </c>
      <c r="AY147" s="17" t="s">
        <v>148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81</v>
      </c>
      <c r="BK147" s="203">
        <f>ROUND(I147*H147,2)</f>
        <v>0</v>
      </c>
      <c r="BL147" s="17" t="s">
        <v>156</v>
      </c>
      <c r="BM147" s="202" t="s">
        <v>859</v>
      </c>
    </row>
    <row r="148" spans="1:65" s="15" customFormat="1">
      <c r="B148" s="237"/>
      <c r="C148" s="238"/>
      <c r="D148" s="206" t="s">
        <v>158</v>
      </c>
      <c r="E148" s="239" t="s">
        <v>1</v>
      </c>
      <c r="F148" s="240" t="s">
        <v>194</v>
      </c>
      <c r="G148" s="238"/>
      <c r="H148" s="239" t="s">
        <v>1</v>
      </c>
      <c r="I148" s="241"/>
      <c r="J148" s="238"/>
      <c r="K148" s="238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158</v>
      </c>
      <c r="AU148" s="246" t="s">
        <v>83</v>
      </c>
      <c r="AV148" s="15" t="s">
        <v>81</v>
      </c>
      <c r="AW148" s="15" t="s">
        <v>29</v>
      </c>
      <c r="AX148" s="15" t="s">
        <v>73</v>
      </c>
      <c r="AY148" s="246" t="s">
        <v>148</v>
      </c>
    </row>
    <row r="149" spans="1:65" s="13" customFormat="1">
      <c r="B149" s="204"/>
      <c r="C149" s="205"/>
      <c r="D149" s="206" t="s">
        <v>158</v>
      </c>
      <c r="E149" s="207" t="s">
        <v>1</v>
      </c>
      <c r="F149" s="208" t="s">
        <v>564</v>
      </c>
      <c r="G149" s="205"/>
      <c r="H149" s="209">
        <v>50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158</v>
      </c>
      <c r="AU149" s="215" t="s">
        <v>83</v>
      </c>
      <c r="AV149" s="13" t="s">
        <v>83</v>
      </c>
      <c r="AW149" s="13" t="s">
        <v>29</v>
      </c>
      <c r="AX149" s="13" t="s">
        <v>73</v>
      </c>
      <c r="AY149" s="215" t="s">
        <v>148</v>
      </c>
    </row>
    <row r="150" spans="1:65" s="14" customFormat="1">
      <c r="B150" s="216"/>
      <c r="C150" s="217"/>
      <c r="D150" s="206" t="s">
        <v>158</v>
      </c>
      <c r="E150" s="218" t="s">
        <v>1</v>
      </c>
      <c r="F150" s="219" t="s">
        <v>160</v>
      </c>
      <c r="G150" s="217"/>
      <c r="H150" s="220">
        <v>50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158</v>
      </c>
      <c r="AU150" s="226" t="s">
        <v>83</v>
      </c>
      <c r="AV150" s="14" t="s">
        <v>156</v>
      </c>
      <c r="AW150" s="14" t="s">
        <v>29</v>
      </c>
      <c r="AX150" s="14" t="s">
        <v>81</v>
      </c>
      <c r="AY150" s="226" t="s">
        <v>148</v>
      </c>
    </row>
    <row r="151" spans="1:65" s="2" customFormat="1" ht="24">
      <c r="A151" s="34"/>
      <c r="B151" s="35"/>
      <c r="C151" s="227" t="s">
        <v>190</v>
      </c>
      <c r="D151" s="227" t="s">
        <v>171</v>
      </c>
      <c r="E151" s="228" t="s">
        <v>565</v>
      </c>
      <c r="F151" s="229" t="s">
        <v>566</v>
      </c>
      <c r="G151" s="230" t="s">
        <v>181</v>
      </c>
      <c r="H151" s="231">
        <v>168</v>
      </c>
      <c r="I151" s="232"/>
      <c r="J151" s="233">
        <f>ROUND(I151*H151,2)</f>
        <v>0</v>
      </c>
      <c r="K151" s="229" t="s">
        <v>175</v>
      </c>
      <c r="L151" s="234"/>
      <c r="M151" s="235" t="s">
        <v>1</v>
      </c>
      <c r="N151" s="236" t="s">
        <v>38</v>
      </c>
      <c r="O151" s="71"/>
      <c r="P151" s="200">
        <f>O151*H151</f>
        <v>0</v>
      </c>
      <c r="Q151" s="200">
        <v>1.23E-3</v>
      </c>
      <c r="R151" s="200">
        <f>Q151*H151</f>
        <v>0.20663999999999999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176</v>
      </c>
      <c r="AT151" s="202" t="s">
        <v>171</v>
      </c>
      <c r="AU151" s="202" t="s">
        <v>83</v>
      </c>
      <c r="AY151" s="17" t="s">
        <v>148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81</v>
      </c>
      <c r="BK151" s="203">
        <f>ROUND(I151*H151,2)</f>
        <v>0</v>
      </c>
      <c r="BL151" s="17" t="s">
        <v>156</v>
      </c>
      <c r="BM151" s="202" t="s">
        <v>860</v>
      </c>
    </row>
    <row r="152" spans="1:65" s="13" customFormat="1">
      <c r="B152" s="204"/>
      <c r="C152" s="205"/>
      <c r="D152" s="206" t="s">
        <v>158</v>
      </c>
      <c r="E152" s="207" t="s">
        <v>1</v>
      </c>
      <c r="F152" s="208" t="s">
        <v>861</v>
      </c>
      <c r="G152" s="205"/>
      <c r="H152" s="209">
        <v>168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158</v>
      </c>
      <c r="AU152" s="215" t="s">
        <v>83</v>
      </c>
      <c r="AV152" s="13" t="s">
        <v>83</v>
      </c>
      <c r="AW152" s="13" t="s">
        <v>29</v>
      </c>
      <c r="AX152" s="13" t="s">
        <v>73</v>
      </c>
      <c r="AY152" s="215" t="s">
        <v>148</v>
      </c>
    </row>
    <row r="153" spans="1:65" s="14" customFormat="1">
      <c r="B153" s="216"/>
      <c r="C153" s="217"/>
      <c r="D153" s="206" t="s">
        <v>158</v>
      </c>
      <c r="E153" s="218" t="s">
        <v>1</v>
      </c>
      <c r="F153" s="219" t="s">
        <v>160</v>
      </c>
      <c r="G153" s="217"/>
      <c r="H153" s="220">
        <v>168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158</v>
      </c>
      <c r="AU153" s="226" t="s">
        <v>83</v>
      </c>
      <c r="AV153" s="14" t="s">
        <v>156</v>
      </c>
      <c r="AW153" s="14" t="s">
        <v>29</v>
      </c>
      <c r="AX153" s="14" t="s">
        <v>81</v>
      </c>
      <c r="AY153" s="226" t="s">
        <v>148</v>
      </c>
    </row>
    <row r="154" spans="1:65" s="2" customFormat="1" ht="21.75" customHeight="1">
      <c r="A154" s="34"/>
      <c r="B154" s="35"/>
      <c r="C154" s="227" t="s">
        <v>176</v>
      </c>
      <c r="D154" s="227" t="s">
        <v>171</v>
      </c>
      <c r="E154" s="228" t="s">
        <v>241</v>
      </c>
      <c r="F154" s="229" t="s">
        <v>242</v>
      </c>
      <c r="G154" s="230" t="s">
        <v>181</v>
      </c>
      <c r="H154" s="231">
        <v>84</v>
      </c>
      <c r="I154" s="250"/>
      <c r="J154" s="233">
        <f>ROUND(I154*H154,2)</f>
        <v>0</v>
      </c>
      <c r="K154" s="229" t="s">
        <v>175</v>
      </c>
      <c r="L154" s="234"/>
      <c r="M154" s="235" t="s">
        <v>1</v>
      </c>
      <c r="N154" s="236" t="s">
        <v>38</v>
      </c>
      <c r="O154" s="71"/>
      <c r="P154" s="200">
        <f>O154*H154</f>
        <v>0</v>
      </c>
      <c r="Q154" s="200">
        <v>1.8000000000000001E-4</v>
      </c>
      <c r="R154" s="200">
        <f>Q154*H154</f>
        <v>1.5120000000000001E-2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176</v>
      </c>
      <c r="AT154" s="202" t="s">
        <v>171</v>
      </c>
      <c r="AU154" s="202" t="s">
        <v>83</v>
      </c>
      <c r="AY154" s="17" t="s">
        <v>148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81</v>
      </c>
      <c r="BK154" s="203">
        <f>ROUND(I154*H154,2)</f>
        <v>0</v>
      </c>
      <c r="BL154" s="17" t="s">
        <v>156</v>
      </c>
      <c r="BM154" s="202" t="s">
        <v>862</v>
      </c>
    </row>
    <row r="155" spans="1:65" s="15" customFormat="1">
      <c r="B155" s="237"/>
      <c r="C155" s="238"/>
      <c r="D155" s="206" t="s">
        <v>158</v>
      </c>
      <c r="E155" s="239" t="s">
        <v>1</v>
      </c>
      <c r="F155" s="240" t="s">
        <v>194</v>
      </c>
      <c r="G155" s="238"/>
      <c r="H155" s="239" t="s">
        <v>1</v>
      </c>
      <c r="I155" s="241"/>
      <c r="J155" s="238"/>
      <c r="K155" s="238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158</v>
      </c>
      <c r="AU155" s="246" t="s">
        <v>83</v>
      </c>
      <c r="AV155" s="15" t="s">
        <v>81</v>
      </c>
      <c r="AW155" s="15" t="s">
        <v>29</v>
      </c>
      <c r="AX155" s="15" t="s">
        <v>73</v>
      </c>
      <c r="AY155" s="246" t="s">
        <v>148</v>
      </c>
    </row>
    <row r="156" spans="1:65" s="13" customFormat="1">
      <c r="B156" s="204"/>
      <c r="C156" s="205"/>
      <c r="D156" s="206" t="s">
        <v>158</v>
      </c>
      <c r="E156" s="207" t="s">
        <v>1</v>
      </c>
      <c r="F156" s="208" t="s">
        <v>863</v>
      </c>
      <c r="G156" s="205"/>
      <c r="H156" s="209">
        <v>84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158</v>
      </c>
      <c r="AU156" s="215" t="s">
        <v>83</v>
      </c>
      <c r="AV156" s="13" t="s">
        <v>83</v>
      </c>
      <c r="AW156" s="13" t="s">
        <v>29</v>
      </c>
      <c r="AX156" s="13" t="s">
        <v>73</v>
      </c>
      <c r="AY156" s="215" t="s">
        <v>148</v>
      </c>
    </row>
    <row r="157" spans="1:65" s="14" customFormat="1">
      <c r="B157" s="216"/>
      <c r="C157" s="217"/>
      <c r="D157" s="206" t="s">
        <v>158</v>
      </c>
      <c r="E157" s="218" t="s">
        <v>1</v>
      </c>
      <c r="F157" s="219" t="s">
        <v>160</v>
      </c>
      <c r="G157" s="217"/>
      <c r="H157" s="220">
        <v>84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158</v>
      </c>
      <c r="AU157" s="226" t="s">
        <v>83</v>
      </c>
      <c r="AV157" s="14" t="s">
        <v>156</v>
      </c>
      <c r="AW157" s="14" t="s">
        <v>29</v>
      </c>
      <c r="AX157" s="14" t="s">
        <v>81</v>
      </c>
      <c r="AY157" s="226" t="s">
        <v>148</v>
      </c>
    </row>
    <row r="158" spans="1:65" s="2" customFormat="1" ht="90" customHeight="1">
      <c r="A158" s="34"/>
      <c r="B158" s="35"/>
      <c r="C158" s="191" t="s">
        <v>203</v>
      </c>
      <c r="D158" s="191" t="s">
        <v>151</v>
      </c>
      <c r="E158" s="192" t="s">
        <v>571</v>
      </c>
      <c r="F158" s="193" t="s">
        <v>572</v>
      </c>
      <c r="G158" s="194" t="s">
        <v>163</v>
      </c>
      <c r="H158" s="195">
        <v>2.5000000000000001E-2</v>
      </c>
      <c r="I158" s="196"/>
      <c r="J158" s="197">
        <f>ROUND(I158*H158,2)</f>
        <v>0</v>
      </c>
      <c r="K158" s="193" t="s">
        <v>175</v>
      </c>
      <c r="L158" s="39"/>
      <c r="M158" s="198" t="s">
        <v>1</v>
      </c>
      <c r="N158" s="199" t="s">
        <v>38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156</v>
      </c>
      <c r="AT158" s="202" t="s">
        <v>151</v>
      </c>
      <c r="AU158" s="202" t="s">
        <v>83</v>
      </c>
      <c r="AY158" s="17" t="s">
        <v>148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81</v>
      </c>
      <c r="BK158" s="203">
        <f>ROUND(I158*H158,2)</f>
        <v>0</v>
      </c>
      <c r="BL158" s="17" t="s">
        <v>156</v>
      </c>
      <c r="BM158" s="202" t="s">
        <v>864</v>
      </c>
    </row>
    <row r="159" spans="1:65" s="13" customFormat="1">
      <c r="B159" s="204"/>
      <c r="C159" s="205"/>
      <c r="D159" s="206" t="s">
        <v>158</v>
      </c>
      <c r="E159" s="207" t="s">
        <v>1</v>
      </c>
      <c r="F159" s="208" t="s">
        <v>851</v>
      </c>
      <c r="G159" s="205"/>
      <c r="H159" s="209">
        <v>2.5000000000000001E-2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158</v>
      </c>
      <c r="AU159" s="215" t="s">
        <v>83</v>
      </c>
      <c r="AV159" s="13" t="s">
        <v>83</v>
      </c>
      <c r="AW159" s="13" t="s">
        <v>29</v>
      </c>
      <c r="AX159" s="13" t="s">
        <v>73</v>
      </c>
      <c r="AY159" s="215" t="s">
        <v>148</v>
      </c>
    </row>
    <row r="160" spans="1:65" s="14" customFormat="1">
      <c r="B160" s="216"/>
      <c r="C160" s="217"/>
      <c r="D160" s="206" t="s">
        <v>158</v>
      </c>
      <c r="E160" s="218" t="s">
        <v>1</v>
      </c>
      <c r="F160" s="219" t="s">
        <v>160</v>
      </c>
      <c r="G160" s="217"/>
      <c r="H160" s="220">
        <v>2.5000000000000001E-2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158</v>
      </c>
      <c r="AU160" s="226" t="s">
        <v>83</v>
      </c>
      <c r="AV160" s="14" t="s">
        <v>156</v>
      </c>
      <c r="AW160" s="14" t="s">
        <v>29</v>
      </c>
      <c r="AX160" s="14" t="s">
        <v>81</v>
      </c>
      <c r="AY160" s="226" t="s">
        <v>148</v>
      </c>
    </row>
    <row r="161" spans="1:65" s="2" customFormat="1" ht="134.25" customHeight="1">
      <c r="A161" s="34"/>
      <c r="B161" s="35"/>
      <c r="C161" s="191" t="s">
        <v>209</v>
      </c>
      <c r="D161" s="191" t="s">
        <v>151</v>
      </c>
      <c r="E161" s="192" t="s">
        <v>245</v>
      </c>
      <c r="F161" s="193" t="s">
        <v>246</v>
      </c>
      <c r="G161" s="194" t="s">
        <v>163</v>
      </c>
      <c r="H161" s="195">
        <v>0.15</v>
      </c>
      <c r="I161" s="196"/>
      <c r="J161" s="197">
        <f>ROUND(I161*H161,2)</f>
        <v>0</v>
      </c>
      <c r="K161" s="193" t="s">
        <v>175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156</v>
      </c>
      <c r="AT161" s="202" t="s">
        <v>151</v>
      </c>
      <c r="AU161" s="202" t="s">
        <v>83</v>
      </c>
      <c r="AY161" s="17" t="s">
        <v>148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81</v>
      </c>
      <c r="BK161" s="203">
        <f>ROUND(I161*H161,2)</f>
        <v>0</v>
      </c>
      <c r="BL161" s="17" t="s">
        <v>156</v>
      </c>
      <c r="BM161" s="202" t="s">
        <v>865</v>
      </c>
    </row>
    <row r="162" spans="1:65" s="13" customFormat="1">
      <c r="B162" s="204"/>
      <c r="C162" s="205"/>
      <c r="D162" s="206" t="s">
        <v>158</v>
      </c>
      <c r="E162" s="207" t="s">
        <v>1</v>
      </c>
      <c r="F162" s="208" t="s">
        <v>575</v>
      </c>
      <c r="G162" s="205"/>
      <c r="H162" s="209">
        <v>0.15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158</v>
      </c>
      <c r="AU162" s="215" t="s">
        <v>83</v>
      </c>
      <c r="AV162" s="13" t="s">
        <v>83</v>
      </c>
      <c r="AW162" s="13" t="s">
        <v>29</v>
      </c>
      <c r="AX162" s="13" t="s">
        <v>73</v>
      </c>
      <c r="AY162" s="215" t="s">
        <v>148</v>
      </c>
    </row>
    <row r="163" spans="1:65" s="14" customFormat="1">
      <c r="B163" s="216"/>
      <c r="C163" s="217"/>
      <c r="D163" s="206" t="s">
        <v>158</v>
      </c>
      <c r="E163" s="218" t="s">
        <v>1</v>
      </c>
      <c r="F163" s="219" t="s">
        <v>160</v>
      </c>
      <c r="G163" s="217"/>
      <c r="H163" s="220">
        <v>0.15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158</v>
      </c>
      <c r="AU163" s="226" t="s">
        <v>83</v>
      </c>
      <c r="AV163" s="14" t="s">
        <v>156</v>
      </c>
      <c r="AW163" s="14" t="s">
        <v>29</v>
      </c>
      <c r="AX163" s="14" t="s">
        <v>81</v>
      </c>
      <c r="AY163" s="226" t="s">
        <v>148</v>
      </c>
    </row>
    <row r="164" spans="1:65" s="2" customFormat="1" ht="114.95" customHeight="1">
      <c r="A164" s="34"/>
      <c r="B164" s="35"/>
      <c r="C164" s="191" t="s">
        <v>215</v>
      </c>
      <c r="D164" s="191" t="s">
        <v>151</v>
      </c>
      <c r="E164" s="192" t="s">
        <v>576</v>
      </c>
      <c r="F164" s="193" t="s">
        <v>577</v>
      </c>
      <c r="G164" s="194" t="s">
        <v>253</v>
      </c>
      <c r="H164" s="195">
        <v>4</v>
      </c>
      <c r="I164" s="196"/>
      <c r="J164" s="197">
        <f>ROUND(I164*H164,2)</f>
        <v>0</v>
      </c>
      <c r="K164" s="193" t="s">
        <v>175</v>
      </c>
      <c r="L164" s="39"/>
      <c r="M164" s="198" t="s">
        <v>1</v>
      </c>
      <c r="N164" s="199" t="s">
        <v>38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156</v>
      </c>
      <c r="AT164" s="202" t="s">
        <v>151</v>
      </c>
      <c r="AU164" s="202" t="s">
        <v>83</v>
      </c>
      <c r="AY164" s="17" t="s">
        <v>148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81</v>
      </c>
      <c r="BK164" s="203">
        <f>ROUND(I164*H164,2)</f>
        <v>0</v>
      </c>
      <c r="BL164" s="17" t="s">
        <v>156</v>
      </c>
      <c r="BM164" s="202" t="s">
        <v>866</v>
      </c>
    </row>
    <row r="165" spans="1:65" s="13" customFormat="1">
      <c r="B165" s="204"/>
      <c r="C165" s="205"/>
      <c r="D165" s="206" t="s">
        <v>158</v>
      </c>
      <c r="E165" s="207" t="s">
        <v>1</v>
      </c>
      <c r="F165" s="208" t="s">
        <v>156</v>
      </c>
      <c r="G165" s="205"/>
      <c r="H165" s="209">
        <v>4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158</v>
      </c>
      <c r="AU165" s="215" t="s">
        <v>83</v>
      </c>
      <c r="AV165" s="13" t="s">
        <v>83</v>
      </c>
      <c r="AW165" s="13" t="s">
        <v>29</v>
      </c>
      <c r="AX165" s="13" t="s">
        <v>73</v>
      </c>
      <c r="AY165" s="215" t="s">
        <v>148</v>
      </c>
    </row>
    <row r="166" spans="1:65" s="14" customFormat="1">
      <c r="B166" s="216"/>
      <c r="C166" s="217"/>
      <c r="D166" s="206" t="s">
        <v>158</v>
      </c>
      <c r="E166" s="218" t="s">
        <v>1</v>
      </c>
      <c r="F166" s="219" t="s">
        <v>160</v>
      </c>
      <c r="G166" s="217"/>
      <c r="H166" s="220">
        <v>4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158</v>
      </c>
      <c r="AU166" s="226" t="s">
        <v>83</v>
      </c>
      <c r="AV166" s="14" t="s">
        <v>156</v>
      </c>
      <c r="AW166" s="14" t="s">
        <v>29</v>
      </c>
      <c r="AX166" s="14" t="s">
        <v>81</v>
      </c>
      <c r="AY166" s="226" t="s">
        <v>148</v>
      </c>
    </row>
    <row r="167" spans="1:65" s="2" customFormat="1" ht="101.25" customHeight="1">
      <c r="A167" s="34"/>
      <c r="B167" s="35"/>
      <c r="C167" s="191" t="s">
        <v>220</v>
      </c>
      <c r="D167" s="191" t="s">
        <v>151</v>
      </c>
      <c r="E167" s="192" t="s">
        <v>262</v>
      </c>
      <c r="F167" s="193" t="s">
        <v>263</v>
      </c>
      <c r="G167" s="194" t="s">
        <v>198</v>
      </c>
      <c r="H167" s="195">
        <v>120</v>
      </c>
      <c r="I167" s="196"/>
      <c r="J167" s="197">
        <f>ROUND(I167*H167,2)</f>
        <v>0</v>
      </c>
      <c r="K167" s="193" t="s">
        <v>175</v>
      </c>
      <c r="L167" s="39"/>
      <c r="M167" s="198" t="s">
        <v>1</v>
      </c>
      <c r="N167" s="199" t="s">
        <v>38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156</v>
      </c>
      <c r="AT167" s="202" t="s">
        <v>151</v>
      </c>
      <c r="AU167" s="202" t="s">
        <v>83</v>
      </c>
      <c r="AY167" s="17" t="s">
        <v>148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81</v>
      </c>
      <c r="BK167" s="203">
        <f>ROUND(I167*H167,2)</f>
        <v>0</v>
      </c>
      <c r="BL167" s="17" t="s">
        <v>156</v>
      </c>
      <c r="BM167" s="202" t="s">
        <v>867</v>
      </c>
    </row>
    <row r="168" spans="1:65" s="13" customFormat="1">
      <c r="B168" s="204"/>
      <c r="C168" s="205"/>
      <c r="D168" s="206" t="s">
        <v>158</v>
      </c>
      <c r="E168" s="207" t="s">
        <v>1</v>
      </c>
      <c r="F168" s="208" t="s">
        <v>580</v>
      </c>
      <c r="G168" s="205"/>
      <c r="H168" s="209">
        <v>120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158</v>
      </c>
      <c r="AU168" s="215" t="s">
        <v>83</v>
      </c>
      <c r="AV168" s="13" t="s">
        <v>83</v>
      </c>
      <c r="AW168" s="13" t="s">
        <v>29</v>
      </c>
      <c r="AX168" s="13" t="s">
        <v>73</v>
      </c>
      <c r="AY168" s="215" t="s">
        <v>148</v>
      </c>
    </row>
    <row r="169" spans="1:65" s="14" customFormat="1">
      <c r="B169" s="216"/>
      <c r="C169" s="217"/>
      <c r="D169" s="206" t="s">
        <v>158</v>
      </c>
      <c r="E169" s="218" t="s">
        <v>1</v>
      </c>
      <c r="F169" s="219" t="s">
        <v>160</v>
      </c>
      <c r="G169" s="217"/>
      <c r="H169" s="220">
        <v>120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158</v>
      </c>
      <c r="AU169" s="226" t="s">
        <v>83</v>
      </c>
      <c r="AV169" s="14" t="s">
        <v>156</v>
      </c>
      <c r="AW169" s="14" t="s">
        <v>29</v>
      </c>
      <c r="AX169" s="14" t="s">
        <v>81</v>
      </c>
      <c r="AY169" s="226" t="s">
        <v>148</v>
      </c>
    </row>
    <row r="170" spans="1:65" s="2" customFormat="1" ht="16.5" customHeight="1">
      <c r="A170" s="34"/>
      <c r="B170" s="35"/>
      <c r="C170" s="227" t="s">
        <v>235</v>
      </c>
      <c r="D170" s="227" t="s">
        <v>171</v>
      </c>
      <c r="E170" s="228" t="s">
        <v>581</v>
      </c>
      <c r="F170" s="229" t="s">
        <v>582</v>
      </c>
      <c r="G170" s="230" t="s">
        <v>198</v>
      </c>
      <c r="H170" s="231">
        <v>9.6</v>
      </c>
      <c r="I170" s="232"/>
      <c r="J170" s="233">
        <f>ROUND(I170*H170,2)</f>
        <v>0</v>
      </c>
      <c r="K170" s="229" t="s">
        <v>175</v>
      </c>
      <c r="L170" s="234"/>
      <c r="M170" s="235" t="s">
        <v>1</v>
      </c>
      <c r="N170" s="236" t="s">
        <v>38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176</v>
      </c>
      <c r="AT170" s="202" t="s">
        <v>171</v>
      </c>
      <c r="AU170" s="202" t="s">
        <v>83</v>
      </c>
      <c r="AY170" s="17" t="s">
        <v>148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81</v>
      </c>
      <c r="BK170" s="203">
        <f>ROUND(I170*H170,2)</f>
        <v>0</v>
      </c>
      <c r="BL170" s="17" t="s">
        <v>156</v>
      </c>
      <c r="BM170" s="202" t="s">
        <v>868</v>
      </c>
    </row>
    <row r="171" spans="1:65" s="13" customFormat="1">
      <c r="B171" s="204"/>
      <c r="C171" s="205"/>
      <c r="D171" s="206" t="s">
        <v>158</v>
      </c>
      <c r="E171" s="207" t="s">
        <v>1</v>
      </c>
      <c r="F171" s="208" t="s">
        <v>771</v>
      </c>
      <c r="G171" s="205"/>
      <c r="H171" s="209">
        <v>9.6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158</v>
      </c>
      <c r="AU171" s="215" t="s">
        <v>83</v>
      </c>
      <c r="AV171" s="13" t="s">
        <v>83</v>
      </c>
      <c r="AW171" s="13" t="s">
        <v>29</v>
      </c>
      <c r="AX171" s="13" t="s">
        <v>73</v>
      </c>
      <c r="AY171" s="215" t="s">
        <v>148</v>
      </c>
    </row>
    <row r="172" spans="1:65" s="14" customFormat="1">
      <c r="B172" s="216"/>
      <c r="C172" s="217"/>
      <c r="D172" s="206" t="s">
        <v>158</v>
      </c>
      <c r="E172" s="218" t="s">
        <v>1</v>
      </c>
      <c r="F172" s="219" t="s">
        <v>160</v>
      </c>
      <c r="G172" s="217"/>
      <c r="H172" s="220">
        <v>9.6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158</v>
      </c>
      <c r="AU172" s="226" t="s">
        <v>83</v>
      </c>
      <c r="AV172" s="14" t="s">
        <v>156</v>
      </c>
      <c r="AW172" s="14" t="s">
        <v>29</v>
      </c>
      <c r="AX172" s="14" t="s">
        <v>81</v>
      </c>
      <c r="AY172" s="226" t="s">
        <v>148</v>
      </c>
    </row>
    <row r="173" spans="1:65" s="2" customFormat="1" ht="60">
      <c r="A173" s="34"/>
      <c r="B173" s="35"/>
      <c r="C173" s="191" t="s">
        <v>240</v>
      </c>
      <c r="D173" s="191" t="s">
        <v>151</v>
      </c>
      <c r="E173" s="192" t="s">
        <v>584</v>
      </c>
      <c r="F173" s="193" t="s">
        <v>585</v>
      </c>
      <c r="G173" s="194" t="s">
        <v>198</v>
      </c>
      <c r="H173" s="195">
        <v>9.6</v>
      </c>
      <c r="I173" s="196"/>
      <c r="J173" s="197">
        <f>ROUND(I173*H173,2)</f>
        <v>0</v>
      </c>
      <c r="K173" s="193" t="s">
        <v>175</v>
      </c>
      <c r="L173" s="39"/>
      <c r="M173" s="198" t="s">
        <v>1</v>
      </c>
      <c r="N173" s="199" t="s">
        <v>38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156</v>
      </c>
      <c r="AT173" s="202" t="s">
        <v>151</v>
      </c>
      <c r="AU173" s="202" t="s">
        <v>83</v>
      </c>
      <c r="AY173" s="17" t="s">
        <v>148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81</v>
      </c>
      <c r="BK173" s="203">
        <f>ROUND(I173*H173,2)</f>
        <v>0</v>
      </c>
      <c r="BL173" s="17" t="s">
        <v>156</v>
      </c>
      <c r="BM173" s="202" t="s">
        <v>869</v>
      </c>
    </row>
    <row r="174" spans="1:65" s="13" customFormat="1">
      <c r="B174" s="204"/>
      <c r="C174" s="205"/>
      <c r="D174" s="206" t="s">
        <v>158</v>
      </c>
      <c r="E174" s="207" t="s">
        <v>1</v>
      </c>
      <c r="F174" s="208" t="s">
        <v>771</v>
      </c>
      <c r="G174" s="205"/>
      <c r="H174" s="209">
        <v>9.6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158</v>
      </c>
      <c r="AU174" s="215" t="s">
        <v>83</v>
      </c>
      <c r="AV174" s="13" t="s">
        <v>83</v>
      </c>
      <c r="AW174" s="13" t="s">
        <v>29</v>
      </c>
      <c r="AX174" s="13" t="s">
        <v>73</v>
      </c>
      <c r="AY174" s="215" t="s">
        <v>148</v>
      </c>
    </row>
    <row r="175" spans="1:65" s="14" customFormat="1">
      <c r="B175" s="216"/>
      <c r="C175" s="217"/>
      <c r="D175" s="206" t="s">
        <v>158</v>
      </c>
      <c r="E175" s="218" t="s">
        <v>1</v>
      </c>
      <c r="F175" s="219" t="s">
        <v>160</v>
      </c>
      <c r="G175" s="217"/>
      <c r="H175" s="220">
        <v>9.6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158</v>
      </c>
      <c r="AU175" s="226" t="s">
        <v>83</v>
      </c>
      <c r="AV175" s="14" t="s">
        <v>156</v>
      </c>
      <c r="AW175" s="14" t="s">
        <v>29</v>
      </c>
      <c r="AX175" s="14" t="s">
        <v>81</v>
      </c>
      <c r="AY175" s="226" t="s">
        <v>148</v>
      </c>
    </row>
    <row r="176" spans="1:65" s="2" customFormat="1" ht="48">
      <c r="A176" s="34"/>
      <c r="B176" s="35"/>
      <c r="C176" s="191" t="s">
        <v>8</v>
      </c>
      <c r="D176" s="191" t="s">
        <v>151</v>
      </c>
      <c r="E176" s="192" t="s">
        <v>588</v>
      </c>
      <c r="F176" s="193" t="s">
        <v>589</v>
      </c>
      <c r="G176" s="194" t="s">
        <v>198</v>
      </c>
      <c r="H176" s="195">
        <v>9</v>
      </c>
      <c r="I176" s="196"/>
      <c r="J176" s="197">
        <f>ROUND(I176*H176,2)</f>
        <v>0</v>
      </c>
      <c r="K176" s="193" t="s">
        <v>175</v>
      </c>
      <c r="L176" s="39"/>
      <c r="M176" s="198" t="s">
        <v>1</v>
      </c>
      <c r="N176" s="199" t="s">
        <v>38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156</v>
      </c>
      <c r="AT176" s="202" t="s">
        <v>151</v>
      </c>
      <c r="AU176" s="202" t="s">
        <v>83</v>
      </c>
      <c r="AY176" s="17" t="s">
        <v>148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81</v>
      </c>
      <c r="BK176" s="203">
        <f>ROUND(I176*H176,2)</f>
        <v>0</v>
      </c>
      <c r="BL176" s="17" t="s">
        <v>156</v>
      </c>
      <c r="BM176" s="202" t="s">
        <v>870</v>
      </c>
    </row>
    <row r="177" spans="1:65" s="13" customFormat="1">
      <c r="B177" s="204"/>
      <c r="C177" s="205"/>
      <c r="D177" s="206" t="s">
        <v>158</v>
      </c>
      <c r="E177" s="207" t="s">
        <v>1</v>
      </c>
      <c r="F177" s="208" t="s">
        <v>203</v>
      </c>
      <c r="G177" s="205"/>
      <c r="H177" s="209">
        <v>9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158</v>
      </c>
      <c r="AU177" s="215" t="s">
        <v>83</v>
      </c>
      <c r="AV177" s="13" t="s">
        <v>83</v>
      </c>
      <c r="AW177" s="13" t="s">
        <v>29</v>
      </c>
      <c r="AX177" s="13" t="s">
        <v>73</v>
      </c>
      <c r="AY177" s="215" t="s">
        <v>148</v>
      </c>
    </row>
    <row r="178" spans="1:65" s="14" customFormat="1">
      <c r="B178" s="216"/>
      <c r="C178" s="217"/>
      <c r="D178" s="206" t="s">
        <v>158</v>
      </c>
      <c r="E178" s="218" t="s">
        <v>1</v>
      </c>
      <c r="F178" s="219" t="s">
        <v>160</v>
      </c>
      <c r="G178" s="217"/>
      <c r="H178" s="220">
        <v>9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158</v>
      </c>
      <c r="AU178" s="226" t="s">
        <v>83</v>
      </c>
      <c r="AV178" s="14" t="s">
        <v>156</v>
      </c>
      <c r="AW178" s="14" t="s">
        <v>29</v>
      </c>
      <c r="AX178" s="14" t="s">
        <v>81</v>
      </c>
      <c r="AY178" s="226" t="s">
        <v>148</v>
      </c>
    </row>
    <row r="179" spans="1:65" s="2" customFormat="1" ht="36">
      <c r="A179" s="34"/>
      <c r="B179" s="35"/>
      <c r="C179" s="191" t="s">
        <v>250</v>
      </c>
      <c r="D179" s="191" t="s">
        <v>151</v>
      </c>
      <c r="E179" s="192" t="s">
        <v>591</v>
      </c>
      <c r="F179" s="193" t="s">
        <v>592</v>
      </c>
      <c r="G179" s="194" t="s">
        <v>198</v>
      </c>
      <c r="H179" s="195">
        <v>70</v>
      </c>
      <c r="I179" s="196"/>
      <c r="J179" s="197">
        <f>ROUND(I179*H179,2)</f>
        <v>0</v>
      </c>
      <c r="K179" s="193" t="s">
        <v>175</v>
      </c>
      <c r="L179" s="39"/>
      <c r="M179" s="198" t="s">
        <v>1</v>
      </c>
      <c r="N179" s="199" t="s">
        <v>38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156</v>
      </c>
      <c r="AT179" s="202" t="s">
        <v>151</v>
      </c>
      <c r="AU179" s="202" t="s">
        <v>83</v>
      </c>
      <c r="AY179" s="17" t="s">
        <v>148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81</v>
      </c>
      <c r="BK179" s="203">
        <f>ROUND(I179*H179,2)</f>
        <v>0</v>
      </c>
      <c r="BL179" s="17" t="s">
        <v>156</v>
      </c>
      <c r="BM179" s="202" t="s">
        <v>871</v>
      </c>
    </row>
    <row r="180" spans="1:65" s="13" customFormat="1">
      <c r="B180" s="204"/>
      <c r="C180" s="205"/>
      <c r="D180" s="206" t="s">
        <v>158</v>
      </c>
      <c r="E180" s="207" t="s">
        <v>1</v>
      </c>
      <c r="F180" s="208" t="s">
        <v>872</v>
      </c>
      <c r="G180" s="205"/>
      <c r="H180" s="209">
        <v>70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158</v>
      </c>
      <c r="AU180" s="215" t="s">
        <v>83</v>
      </c>
      <c r="AV180" s="13" t="s">
        <v>83</v>
      </c>
      <c r="AW180" s="13" t="s">
        <v>29</v>
      </c>
      <c r="AX180" s="13" t="s">
        <v>73</v>
      </c>
      <c r="AY180" s="215" t="s">
        <v>148</v>
      </c>
    </row>
    <row r="181" spans="1:65" s="14" customFormat="1">
      <c r="B181" s="216"/>
      <c r="C181" s="217"/>
      <c r="D181" s="206" t="s">
        <v>158</v>
      </c>
      <c r="E181" s="218" t="s">
        <v>1</v>
      </c>
      <c r="F181" s="219" t="s">
        <v>160</v>
      </c>
      <c r="G181" s="217"/>
      <c r="H181" s="220">
        <v>70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158</v>
      </c>
      <c r="AU181" s="226" t="s">
        <v>83</v>
      </c>
      <c r="AV181" s="14" t="s">
        <v>156</v>
      </c>
      <c r="AW181" s="14" t="s">
        <v>29</v>
      </c>
      <c r="AX181" s="14" t="s">
        <v>81</v>
      </c>
      <c r="AY181" s="226" t="s">
        <v>148</v>
      </c>
    </row>
    <row r="182" spans="1:65" s="2" customFormat="1" ht="55.5" customHeight="1">
      <c r="A182" s="34"/>
      <c r="B182" s="35"/>
      <c r="C182" s="191" t="s">
        <v>256</v>
      </c>
      <c r="D182" s="191" t="s">
        <v>151</v>
      </c>
      <c r="E182" s="192" t="s">
        <v>594</v>
      </c>
      <c r="F182" s="193" t="s">
        <v>595</v>
      </c>
      <c r="G182" s="194" t="s">
        <v>154</v>
      </c>
      <c r="H182" s="195">
        <v>90</v>
      </c>
      <c r="I182" s="196"/>
      <c r="J182" s="197">
        <f>ROUND(I182*H182,2)</f>
        <v>0</v>
      </c>
      <c r="K182" s="193" t="s">
        <v>175</v>
      </c>
      <c r="L182" s="39"/>
      <c r="M182" s="198" t="s">
        <v>1</v>
      </c>
      <c r="N182" s="199" t="s">
        <v>38</v>
      </c>
      <c r="O182" s="7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156</v>
      </c>
      <c r="AT182" s="202" t="s">
        <v>151</v>
      </c>
      <c r="AU182" s="202" t="s">
        <v>83</v>
      </c>
      <c r="AY182" s="17" t="s">
        <v>148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81</v>
      </c>
      <c r="BK182" s="203">
        <f>ROUND(I182*H182,2)</f>
        <v>0</v>
      </c>
      <c r="BL182" s="17" t="s">
        <v>156</v>
      </c>
      <c r="BM182" s="202" t="s">
        <v>873</v>
      </c>
    </row>
    <row r="183" spans="1:65" s="13" customFormat="1">
      <c r="B183" s="204"/>
      <c r="C183" s="205"/>
      <c r="D183" s="206" t="s">
        <v>158</v>
      </c>
      <c r="E183" s="207" t="s">
        <v>1</v>
      </c>
      <c r="F183" s="208" t="s">
        <v>874</v>
      </c>
      <c r="G183" s="205"/>
      <c r="H183" s="209">
        <v>90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158</v>
      </c>
      <c r="AU183" s="215" t="s">
        <v>83</v>
      </c>
      <c r="AV183" s="13" t="s">
        <v>83</v>
      </c>
      <c r="AW183" s="13" t="s">
        <v>29</v>
      </c>
      <c r="AX183" s="13" t="s">
        <v>73</v>
      </c>
      <c r="AY183" s="215" t="s">
        <v>148</v>
      </c>
    </row>
    <row r="184" spans="1:65" s="14" customFormat="1">
      <c r="B184" s="216"/>
      <c r="C184" s="217"/>
      <c r="D184" s="206" t="s">
        <v>158</v>
      </c>
      <c r="E184" s="218" t="s">
        <v>1</v>
      </c>
      <c r="F184" s="219" t="s">
        <v>160</v>
      </c>
      <c r="G184" s="217"/>
      <c r="H184" s="220">
        <v>90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158</v>
      </c>
      <c r="AU184" s="226" t="s">
        <v>83</v>
      </c>
      <c r="AV184" s="14" t="s">
        <v>156</v>
      </c>
      <c r="AW184" s="14" t="s">
        <v>29</v>
      </c>
      <c r="AX184" s="14" t="s">
        <v>81</v>
      </c>
      <c r="AY184" s="226" t="s">
        <v>148</v>
      </c>
    </row>
    <row r="185" spans="1:65" s="2" customFormat="1" ht="78" customHeight="1">
      <c r="A185" s="34"/>
      <c r="B185" s="35"/>
      <c r="C185" s="191" t="s">
        <v>261</v>
      </c>
      <c r="D185" s="191" t="s">
        <v>151</v>
      </c>
      <c r="E185" s="192" t="s">
        <v>598</v>
      </c>
      <c r="F185" s="193" t="s">
        <v>599</v>
      </c>
      <c r="G185" s="194" t="s">
        <v>154</v>
      </c>
      <c r="H185" s="195">
        <v>90</v>
      </c>
      <c r="I185" s="196"/>
      <c r="J185" s="197">
        <f>ROUND(I185*H185,2)</f>
        <v>0</v>
      </c>
      <c r="K185" s="193" t="s">
        <v>175</v>
      </c>
      <c r="L185" s="39"/>
      <c r="M185" s="198" t="s">
        <v>1</v>
      </c>
      <c r="N185" s="199" t="s">
        <v>38</v>
      </c>
      <c r="O185" s="7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156</v>
      </c>
      <c r="AT185" s="202" t="s">
        <v>151</v>
      </c>
      <c r="AU185" s="202" t="s">
        <v>83</v>
      </c>
      <c r="AY185" s="17" t="s">
        <v>148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81</v>
      </c>
      <c r="BK185" s="203">
        <f>ROUND(I185*H185,2)</f>
        <v>0</v>
      </c>
      <c r="BL185" s="17" t="s">
        <v>156</v>
      </c>
      <c r="BM185" s="202" t="s">
        <v>875</v>
      </c>
    </row>
    <row r="186" spans="1:65" s="13" customFormat="1">
      <c r="B186" s="204"/>
      <c r="C186" s="205"/>
      <c r="D186" s="206" t="s">
        <v>158</v>
      </c>
      <c r="E186" s="207" t="s">
        <v>1</v>
      </c>
      <c r="F186" s="208" t="s">
        <v>874</v>
      </c>
      <c r="G186" s="205"/>
      <c r="H186" s="209">
        <v>90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158</v>
      </c>
      <c r="AU186" s="215" t="s">
        <v>83</v>
      </c>
      <c r="AV186" s="13" t="s">
        <v>83</v>
      </c>
      <c r="AW186" s="13" t="s">
        <v>29</v>
      </c>
      <c r="AX186" s="13" t="s">
        <v>81</v>
      </c>
      <c r="AY186" s="215" t="s">
        <v>148</v>
      </c>
    </row>
    <row r="187" spans="1:65" s="2" customFormat="1" ht="21.75" customHeight="1">
      <c r="A187" s="34"/>
      <c r="B187" s="35"/>
      <c r="C187" s="227" t="s">
        <v>266</v>
      </c>
      <c r="D187" s="227" t="s">
        <v>171</v>
      </c>
      <c r="E187" s="228" t="s">
        <v>601</v>
      </c>
      <c r="F187" s="229" t="s">
        <v>602</v>
      </c>
      <c r="G187" s="230" t="s">
        <v>174</v>
      </c>
      <c r="H187" s="231">
        <v>31.05</v>
      </c>
      <c r="I187" s="232"/>
      <c r="J187" s="233">
        <f>ROUND(I187*H187,2)</f>
        <v>0</v>
      </c>
      <c r="K187" s="229" t="s">
        <v>175</v>
      </c>
      <c r="L187" s="234"/>
      <c r="M187" s="235" t="s">
        <v>1</v>
      </c>
      <c r="N187" s="236" t="s">
        <v>38</v>
      </c>
      <c r="O187" s="71"/>
      <c r="P187" s="200">
        <f>O187*H187</f>
        <v>0</v>
      </c>
      <c r="Q187" s="200">
        <v>1</v>
      </c>
      <c r="R187" s="200">
        <f>Q187*H187</f>
        <v>31.05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176</v>
      </c>
      <c r="AT187" s="202" t="s">
        <v>171</v>
      </c>
      <c r="AU187" s="202" t="s">
        <v>83</v>
      </c>
      <c r="AY187" s="17" t="s">
        <v>148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81</v>
      </c>
      <c r="BK187" s="203">
        <f>ROUND(I187*H187,2)</f>
        <v>0</v>
      </c>
      <c r="BL187" s="17" t="s">
        <v>156</v>
      </c>
      <c r="BM187" s="202" t="s">
        <v>876</v>
      </c>
    </row>
    <row r="188" spans="1:65" s="13" customFormat="1">
      <c r="B188" s="204"/>
      <c r="C188" s="205"/>
      <c r="D188" s="206" t="s">
        <v>158</v>
      </c>
      <c r="E188" s="207" t="s">
        <v>1</v>
      </c>
      <c r="F188" s="208" t="s">
        <v>877</v>
      </c>
      <c r="G188" s="205"/>
      <c r="H188" s="209">
        <v>31.05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158</v>
      </c>
      <c r="AU188" s="215" t="s">
        <v>83</v>
      </c>
      <c r="AV188" s="13" t="s">
        <v>83</v>
      </c>
      <c r="AW188" s="13" t="s">
        <v>29</v>
      </c>
      <c r="AX188" s="13" t="s">
        <v>73</v>
      </c>
      <c r="AY188" s="215" t="s">
        <v>148</v>
      </c>
    </row>
    <row r="189" spans="1:65" s="14" customFormat="1">
      <c r="B189" s="216"/>
      <c r="C189" s="217"/>
      <c r="D189" s="206" t="s">
        <v>158</v>
      </c>
      <c r="E189" s="218" t="s">
        <v>1</v>
      </c>
      <c r="F189" s="219" t="s">
        <v>160</v>
      </c>
      <c r="G189" s="217"/>
      <c r="H189" s="220">
        <v>31.05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158</v>
      </c>
      <c r="AU189" s="226" t="s">
        <v>83</v>
      </c>
      <c r="AV189" s="14" t="s">
        <v>156</v>
      </c>
      <c r="AW189" s="14" t="s">
        <v>29</v>
      </c>
      <c r="AX189" s="14" t="s">
        <v>81</v>
      </c>
      <c r="AY189" s="226" t="s">
        <v>148</v>
      </c>
    </row>
    <row r="190" spans="1:65" s="2" customFormat="1" ht="24">
      <c r="A190" s="34"/>
      <c r="B190" s="35"/>
      <c r="C190" s="227" t="s">
        <v>271</v>
      </c>
      <c r="D190" s="227" t="s">
        <v>171</v>
      </c>
      <c r="E190" s="228" t="s">
        <v>605</v>
      </c>
      <c r="F190" s="229" t="s">
        <v>606</v>
      </c>
      <c r="G190" s="230" t="s">
        <v>174</v>
      </c>
      <c r="H190" s="231">
        <v>10.35</v>
      </c>
      <c r="I190" s="232"/>
      <c r="J190" s="233">
        <f>ROUND(I190*H190,2)</f>
        <v>0</v>
      </c>
      <c r="K190" s="229" t="s">
        <v>175</v>
      </c>
      <c r="L190" s="234"/>
      <c r="M190" s="235" t="s">
        <v>1</v>
      </c>
      <c r="N190" s="236" t="s">
        <v>38</v>
      </c>
      <c r="O190" s="71"/>
      <c r="P190" s="200">
        <f>O190*H190</f>
        <v>0</v>
      </c>
      <c r="Q190" s="200">
        <v>1</v>
      </c>
      <c r="R190" s="200">
        <f>Q190*H190</f>
        <v>10.35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176</v>
      </c>
      <c r="AT190" s="202" t="s">
        <v>171</v>
      </c>
      <c r="AU190" s="202" t="s">
        <v>83</v>
      </c>
      <c r="AY190" s="17" t="s">
        <v>148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81</v>
      </c>
      <c r="BK190" s="203">
        <f>ROUND(I190*H190,2)</f>
        <v>0</v>
      </c>
      <c r="BL190" s="17" t="s">
        <v>156</v>
      </c>
      <c r="BM190" s="202" t="s">
        <v>878</v>
      </c>
    </row>
    <row r="191" spans="1:65" s="13" customFormat="1">
      <c r="B191" s="204"/>
      <c r="C191" s="205"/>
      <c r="D191" s="206" t="s">
        <v>158</v>
      </c>
      <c r="E191" s="207" t="s">
        <v>1</v>
      </c>
      <c r="F191" s="208" t="s">
        <v>879</v>
      </c>
      <c r="G191" s="205"/>
      <c r="H191" s="209">
        <v>10.35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158</v>
      </c>
      <c r="AU191" s="215" t="s">
        <v>83</v>
      </c>
      <c r="AV191" s="13" t="s">
        <v>83</v>
      </c>
      <c r="AW191" s="13" t="s">
        <v>29</v>
      </c>
      <c r="AX191" s="13" t="s">
        <v>73</v>
      </c>
      <c r="AY191" s="215" t="s">
        <v>148</v>
      </c>
    </row>
    <row r="192" spans="1:65" s="14" customFormat="1">
      <c r="B192" s="216"/>
      <c r="C192" s="217"/>
      <c r="D192" s="206" t="s">
        <v>158</v>
      </c>
      <c r="E192" s="218" t="s">
        <v>1</v>
      </c>
      <c r="F192" s="219" t="s">
        <v>160</v>
      </c>
      <c r="G192" s="217"/>
      <c r="H192" s="220">
        <v>10.35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158</v>
      </c>
      <c r="AU192" s="226" t="s">
        <v>83</v>
      </c>
      <c r="AV192" s="14" t="s">
        <v>156</v>
      </c>
      <c r="AW192" s="14" t="s">
        <v>29</v>
      </c>
      <c r="AX192" s="14" t="s">
        <v>81</v>
      </c>
      <c r="AY192" s="226" t="s">
        <v>148</v>
      </c>
    </row>
    <row r="193" spans="1:65" s="2" customFormat="1" ht="90" customHeight="1">
      <c r="A193" s="34"/>
      <c r="B193" s="35"/>
      <c r="C193" s="191" t="s">
        <v>7</v>
      </c>
      <c r="D193" s="191" t="s">
        <v>151</v>
      </c>
      <c r="E193" s="192" t="s">
        <v>707</v>
      </c>
      <c r="F193" s="193" t="s">
        <v>708</v>
      </c>
      <c r="G193" s="194" t="s">
        <v>198</v>
      </c>
      <c r="H193" s="195">
        <v>9</v>
      </c>
      <c r="I193" s="196"/>
      <c r="J193" s="197">
        <f>ROUND(I193*H193,2)</f>
        <v>0</v>
      </c>
      <c r="K193" s="193" t="s">
        <v>175</v>
      </c>
      <c r="L193" s="39"/>
      <c r="M193" s="198" t="s">
        <v>1</v>
      </c>
      <c r="N193" s="199" t="s">
        <v>38</v>
      </c>
      <c r="O193" s="7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156</v>
      </c>
      <c r="AT193" s="202" t="s">
        <v>151</v>
      </c>
      <c r="AU193" s="202" t="s">
        <v>83</v>
      </c>
      <c r="AY193" s="17" t="s">
        <v>148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81</v>
      </c>
      <c r="BK193" s="203">
        <f>ROUND(I193*H193,2)</f>
        <v>0</v>
      </c>
      <c r="BL193" s="17" t="s">
        <v>156</v>
      </c>
      <c r="BM193" s="202" t="s">
        <v>880</v>
      </c>
    </row>
    <row r="194" spans="1:65" s="13" customFormat="1">
      <c r="B194" s="204"/>
      <c r="C194" s="205"/>
      <c r="D194" s="206" t="s">
        <v>158</v>
      </c>
      <c r="E194" s="207" t="s">
        <v>1</v>
      </c>
      <c r="F194" s="208" t="s">
        <v>203</v>
      </c>
      <c r="G194" s="205"/>
      <c r="H194" s="209">
        <v>9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158</v>
      </c>
      <c r="AU194" s="215" t="s">
        <v>83</v>
      </c>
      <c r="AV194" s="13" t="s">
        <v>83</v>
      </c>
      <c r="AW194" s="13" t="s">
        <v>29</v>
      </c>
      <c r="AX194" s="13" t="s">
        <v>81</v>
      </c>
      <c r="AY194" s="215" t="s">
        <v>148</v>
      </c>
    </row>
    <row r="195" spans="1:65" s="2" customFormat="1" ht="16.5" customHeight="1">
      <c r="A195" s="34"/>
      <c r="B195" s="35"/>
      <c r="C195" s="227" t="s">
        <v>296</v>
      </c>
      <c r="D195" s="227" t="s">
        <v>171</v>
      </c>
      <c r="E195" s="228" t="s">
        <v>710</v>
      </c>
      <c r="F195" s="229" t="s">
        <v>711</v>
      </c>
      <c r="G195" s="230" t="s">
        <v>181</v>
      </c>
      <c r="H195" s="231">
        <v>9</v>
      </c>
      <c r="I195" s="232"/>
      <c r="J195" s="233">
        <f>ROUND(I195*H195,2)</f>
        <v>0</v>
      </c>
      <c r="K195" s="229" t="s">
        <v>175</v>
      </c>
      <c r="L195" s="234"/>
      <c r="M195" s="235" t="s">
        <v>1</v>
      </c>
      <c r="N195" s="236" t="s">
        <v>38</v>
      </c>
      <c r="O195" s="71"/>
      <c r="P195" s="200">
        <f>O195*H195</f>
        <v>0</v>
      </c>
      <c r="Q195" s="200">
        <v>0.93100000000000005</v>
      </c>
      <c r="R195" s="200">
        <f>Q195*H195</f>
        <v>8.3790000000000013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176</v>
      </c>
      <c r="AT195" s="202" t="s">
        <v>171</v>
      </c>
      <c r="AU195" s="202" t="s">
        <v>83</v>
      </c>
      <c r="AY195" s="17" t="s">
        <v>148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81</v>
      </c>
      <c r="BK195" s="203">
        <f>ROUND(I195*H195,2)</f>
        <v>0</v>
      </c>
      <c r="BL195" s="17" t="s">
        <v>156</v>
      </c>
      <c r="BM195" s="202" t="s">
        <v>881</v>
      </c>
    </row>
    <row r="196" spans="1:65" s="13" customFormat="1">
      <c r="B196" s="204"/>
      <c r="C196" s="205"/>
      <c r="D196" s="206" t="s">
        <v>158</v>
      </c>
      <c r="E196" s="207" t="s">
        <v>1</v>
      </c>
      <c r="F196" s="208" t="s">
        <v>203</v>
      </c>
      <c r="G196" s="205"/>
      <c r="H196" s="209">
        <v>9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158</v>
      </c>
      <c r="AU196" s="215" t="s">
        <v>83</v>
      </c>
      <c r="AV196" s="13" t="s">
        <v>83</v>
      </c>
      <c r="AW196" s="13" t="s">
        <v>29</v>
      </c>
      <c r="AX196" s="13" t="s">
        <v>73</v>
      </c>
      <c r="AY196" s="215" t="s">
        <v>148</v>
      </c>
    </row>
    <row r="197" spans="1:65" s="14" customFormat="1">
      <c r="B197" s="216"/>
      <c r="C197" s="217"/>
      <c r="D197" s="206" t="s">
        <v>158</v>
      </c>
      <c r="E197" s="218" t="s">
        <v>1</v>
      </c>
      <c r="F197" s="219" t="s">
        <v>160</v>
      </c>
      <c r="G197" s="217"/>
      <c r="H197" s="220">
        <v>9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158</v>
      </c>
      <c r="AU197" s="226" t="s">
        <v>83</v>
      </c>
      <c r="AV197" s="14" t="s">
        <v>156</v>
      </c>
      <c r="AW197" s="14" t="s">
        <v>29</v>
      </c>
      <c r="AX197" s="14" t="s">
        <v>81</v>
      </c>
      <c r="AY197" s="226" t="s">
        <v>148</v>
      </c>
    </row>
    <row r="198" spans="1:65" s="2" customFormat="1" ht="21.75" customHeight="1">
      <c r="A198" s="34"/>
      <c r="B198" s="35"/>
      <c r="C198" s="227" t="s">
        <v>301</v>
      </c>
      <c r="D198" s="227" t="s">
        <v>171</v>
      </c>
      <c r="E198" s="228" t="s">
        <v>311</v>
      </c>
      <c r="F198" s="229" t="s">
        <v>312</v>
      </c>
      <c r="G198" s="230" t="s">
        <v>168</v>
      </c>
      <c r="H198" s="231">
        <v>1.35</v>
      </c>
      <c r="I198" s="232"/>
      <c r="J198" s="233">
        <f>ROUND(I198*H198,2)</f>
        <v>0</v>
      </c>
      <c r="K198" s="229" t="s">
        <v>175</v>
      </c>
      <c r="L198" s="234"/>
      <c r="M198" s="235" t="s">
        <v>1</v>
      </c>
      <c r="N198" s="236" t="s">
        <v>38</v>
      </c>
      <c r="O198" s="71"/>
      <c r="P198" s="200">
        <f>O198*H198</f>
        <v>0</v>
      </c>
      <c r="Q198" s="200">
        <v>2.234</v>
      </c>
      <c r="R198" s="200">
        <f>Q198*H198</f>
        <v>3.0159000000000002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176</v>
      </c>
      <c r="AT198" s="202" t="s">
        <v>171</v>
      </c>
      <c r="AU198" s="202" t="s">
        <v>83</v>
      </c>
      <c r="AY198" s="17" t="s">
        <v>148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81</v>
      </c>
      <c r="BK198" s="203">
        <f>ROUND(I198*H198,2)</f>
        <v>0</v>
      </c>
      <c r="BL198" s="17" t="s">
        <v>156</v>
      </c>
      <c r="BM198" s="202" t="s">
        <v>882</v>
      </c>
    </row>
    <row r="199" spans="1:65" s="13" customFormat="1">
      <c r="B199" s="204"/>
      <c r="C199" s="205"/>
      <c r="D199" s="206" t="s">
        <v>158</v>
      </c>
      <c r="E199" s="207" t="s">
        <v>1</v>
      </c>
      <c r="F199" s="208" t="s">
        <v>883</v>
      </c>
      <c r="G199" s="205"/>
      <c r="H199" s="209">
        <v>1.35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158</v>
      </c>
      <c r="AU199" s="215" t="s">
        <v>83</v>
      </c>
      <c r="AV199" s="13" t="s">
        <v>83</v>
      </c>
      <c r="AW199" s="13" t="s">
        <v>29</v>
      </c>
      <c r="AX199" s="13" t="s">
        <v>73</v>
      </c>
      <c r="AY199" s="215" t="s">
        <v>148</v>
      </c>
    </row>
    <row r="200" spans="1:65" s="14" customFormat="1">
      <c r="B200" s="216"/>
      <c r="C200" s="217"/>
      <c r="D200" s="206" t="s">
        <v>158</v>
      </c>
      <c r="E200" s="218" t="s">
        <v>1</v>
      </c>
      <c r="F200" s="219" t="s">
        <v>160</v>
      </c>
      <c r="G200" s="217"/>
      <c r="H200" s="220">
        <v>1.35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158</v>
      </c>
      <c r="AU200" s="226" t="s">
        <v>83</v>
      </c>
      <c r="AV200" s="14" t="s">
        <v>156</v>
      </c>
      <c r="AW200" s="14" t="s">
        <v>29</v>
      </c>
      <c r="AX200" s="14" t="s">
        <v>81</v>
      </c>
      <c r="AY200" s="226" t="s">
        <v>148</v>
      </c>
    </row>
    <row r="201" spans="1:65" s="2" customFormat="1" ht="55.5" customHeight="1">
      <c r="A201" s="34"/>
      <c r="B201" s="35"/>
      <c r="C201" s="191" t="s">
        <v>305</v>
      </c>
      <c r="D201" s="191" t="s">
        <v>151</v>
      </c>
      <c r="E201" s="192" t="s">
        <v>716</v>
      </c>
      <c r="F201" s="193" t="s">
        <v>717</v>
      </c>
      <c r="G201" s="194" t="s">
        <v>168</v>
      </c>
      <c r="H201" s="195">
        <v>2.25</v>
      </c>
      <c r="I201" s="196"/>
      <c r="J201" s="197">
        <f>ROUND(I201*H201,2)</f>
        <v>0</v>
      </c>
      <c r="K201" s="193" t="s">
        <v>175</v>
      </c>
      <c r="L201" s="39"/>
      <c r="M201" s="198" t="s">
        <v>1</v>
      </c>
      <c r="N201" s="199" t="s">
        <v>38</v>
      </c>
      <c r="O201" s="71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2" t="s">
        <v>156</v>
      </c>
      <c r="AT201" s="202" t="s">
        <v>151</v>
      </c>
      <c r="AU201" s="202" t="s">
        <v>83</v>
      </c>
      <c r="AY201" s="17" t="s">
        <v>148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" t="s">
        <v>81</v>
      </c>
      <c r="BK201" s="203">
        <f>ROUND(I201*H201,2)</f>
        <v>0</v>
      </c>
      <c r="BL201" s="17" t="s">
        <v>156</v>
      </c>
      <c r="BM201" s="202" t="s">
        <v>884</v>
      </c>
    </row>
    <row r="202" spans="1:65" s="13" customFormat="1">
      <c r="B202" s="204"/>
      <c r="C202" s="205"/>
      <c r="D202" s="206" t="s">
        <v>158</v>
      </c>
      <c r="E202" s="207" t="s">
        <v>1</v>
      </c>
      <c r="F202" s="208" t="s">
        <v>885</v>
      </c>
      <c r="G202" s="205"/>
      <c r="H202" s="209">
        <v>2.25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158</v>
      </c>
      <c r="AU202" s="215" t="s">
        <v>83</v>
      </c>
      <c r="AV202" s="13" t="s">
        <v>83</v>
      </c>
      <c r="AW202" s="13" t="s">
        <v>29</v>
      </c>
      <c r="AX202" s="13" t="s">
        <v>73</v>
      </c>
      <c r="AY202" s="215" t="s">
        <v>148</v>
      </c>
    </row>
    <row r="203" spans="1:65" s="14" customFormat="1">
      <c r="B203" s="216"/>
      <c r="C203" s="217"/>
      <c r="D203" s="206" t="s">
        <v>158</v>
      </c>
      <c r="E203" s="218" t="s">
        <v>1</v>
      </c>
      <c r="F203" s="219" t="s">
        <v>160</v>
      </c>
      <c r="G203" s="217"/>
      <c r="H203" s="220">
        <v>2.25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158</v>
      </c>
      <c r="AU203" s="226" t="s">
        <v>83</v>
      </c>
      <c r="AV203" s="14" t="s">
        <v>156</v>
      </c>
      <c r="AW203" s="14" t="s">
        <v>29</v>
      </c>
      <c r="AX203" s="14" t="s">
        <v>81</v>
      </c>
      <c r="AY203" s="226" t="s">
        <v>148</v>
      </c>
    </row>
    <row r="204" spans="1:65" s="12" customFormat="1" ht="25.9" customHeight="1">
      <c r="B204" s="175"/>
      <c r="C204" s="176"/>
      <c r="D204" s="177" t="s">
        <v>72</v>
      </c>
      <c r="E204" s="178" t="s">
        <v>335</v>
      </c>
      <c r="F204" s="178" t="s">
        <v>336</v>
      </c>
      <c r="G204" s="176"/>
      <c r="H204" s="176"/>
      <c r="I204" s="179"/>
      <c r="J204" s="180">
        <f>BK204</f>
        <v>0</v>
      </c>
      <c r="K204" s="176"/>
      <c r="L204" s="181"/>
      <c r="M204" s="182"/>
      <c r="N204" s="183"/>
      <c r="O204" s="183"/>
      <c r="P204" s="184">
        <f>SUM(P205:P223)</f>
        <v>0</v>
      </c>
      <c r="Q204" s="183"/>
      <c r="R204" s="184">
        <f>SUM(R205:R223)</f>
        <v>0</v>
      </c>
      <c r="S204" s="183"/>
      <c r="T204" s="185">
        <f>SUM(T205:T223)</f>
        <v>0</v>
      </c>
      <c r="AR204" s="186" t="s">
        <v>156</v>
      </c>
      <c r="AT204" s="187" t="s">
        <v>72</v>
      </c>
      <c r="AU204" s="187" t="s">
        <v>73</v>
      </c>
      <c r="AY204" s="186" t="s">
        <v>148</v>
      </c>
      <c r="BK204" s="188">
        <f>SUM(BK205:BK223)</f>
        <v>0</v>
      </c>
    </row>
    <row r="205" spans="1:65" s="2" customFormat="1" ht="189.75" customHeight="1">
      <c r="A205" s="34"/>
      <c r="B205" s="35"/>
      <c r="C205" s="191" t="s">
        <v>310</v>
      </c>
      <c r="D205" s="191" t="s">
        <v>151</v>
      </c>
      <c r="E205" s="192" t="s">
        <v>609</v>
      </c>
      <c r="F205" s="193" t="s">
        <v>610</v>
      </c>
      <c r="G205" s="194" t="s">
        <v>174</v>
      </c>
      <c r="H205" s="195">
        <v>211.816</v>
      </c>
      <c r="I205" s="196"/>
      <c r="J205" s="197">
        <f>ROUND(I205*H205,2)</f>
        <v>0</v>
      </c>
      <c r="K205" s="193" t="s">
        <v>175</v>
      </c>
      <c r="L205" s="39"/>
      <c r="M205" s="198" t="s">
        <v>1</v>
      </c>
      <c r="N205" s="199" t="s">
        <v>38</v>
      </c>
      <c r="O205" s="71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340</v>
      </c>
      <c r="AT205" s="202" t="s">
        <v>151</v>
      </c>
      <c r="AU205" s="202" t="s">
        <v>81</v>
      </c>
      <c r="AY205" s="17" t="s">
        <v>148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81</v>
      </c>
      <c r="BK205" s="203">
        <f>ROUND(I205*H205,2)</f>
        <v>0</v>
      </c>
      <c r="BL205" s="17" t="s">
        <v>340</v>
      </c>
      <c r="BM205" s="202" t="s">
        <v>886</v>
      </c>
    </row>
    <row r="206" spans="1:65" s="13" customFormat="1">
      <c r="B206" s="204"/>
      <c r="C206" s="205"/>
      <c r="D206" s="206" t="s">
        <v>158</v>
      </c>
      <c r="E206" s="207" t="s">
        <v>1</v>
      </c>
      <c r="F206" s="208" t="s">
        <v>887</v>
      </c>
      <c r="G206" s="205"/>
      <c r="H206" s="209">
        <v>3.016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158</v>
      </c>
      <c r="AU206" s="215" t="s">
        <v>81</v>
      </c>
      <c r="AV206" s="13" t="s">
        <v>83</v>
      </c>
      <c r="AW206" s="13" t="s">
        <v>29</v>
      </c>
      <c r="AX206" s="13" t="s">
        <v>73</v>
      </c>
      <c r="AY206" s="215" t="s">
        <v>148</v>
      </c>
    </row>
    <row r="207" spans="1:65" s="13" customFormat="1">
      <c r="B207" s="204"/>
      <c r="C207" s="205"/>
      <c r="D207" s="206" t="s">
        <v>158</v>
      </c>
      <c r="E207" s="207" t="s">
        <v>1</v>
      </c>
      <c r="F207" s="208" t="s">
        <v>888</v>
      </c>
      <c r="G207" s="205"/>
      <c r="H207" s="209">
        <v>41.4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158</v>
      </c>
      <c r="AU207" s="215" t="s">
        <v>81</v>
      </c>
      <c r="AV207" s="13" t="s">
        <v>83</v>
      </c>
      <c r="AW207" s="13" t="s">
        <v>29</v>
      </c>
      <c r="AX207" s="13" t="s">
        <v>73</v>
      </c>
      <c r="AY207" s="215" t="s">
        <v>148</v>
      </c>
    </row>
    <row r="208" spans="1:65" s="13" customFormat="1">
      <c r="B208" s="204"/>
      <c r="C208" s="205"/>
      <c r="D208" s="206" t="s">
        <v>158</v>
      </c>
      <c r="E208" s="207" t="s">
        <v>1</v>
      </c>
      <c r="F208" s="208" t="s">
        <v>889</v>
      </c>
      <c r="G208" s="205"/>
      <c r="H208" s="209">
        <v>41.4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158</v>
      </c>
      <c r="AU208" s="215" t="s">
        <v>81</v>
      </c>
      <c r="AV208" s="13" t="s">
        <v>83</v>
      </c>
      <c r="AW208" s="13" t="s">
        <v>29</v>
      </c>
      <c r="AX208" s="13" t="s">
        <v>73</v>
      </c>
      <c r="AY208" s="215" t="s">
        <v>148</v>
      </c>
    </row>
    <row r="209" spans="1:65" s="13" customFormat="1">
      <c r="B209" s="204"/>
      <c r="C209" s="205"/>
      <c r="D209" s="206" t="s">
        <v>158</v>
      </c>
      <c r="E209" s="207" t="s">
        <v>1</v>
      </c>
      <c r="F209" s="208" t="s">
        <v>890</v>
      </c>
      <c r="G209" s="205"/>
      <c r="H209" s="209">
        <v>126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158</v>
      </c>
      <c r="AU209" s="215" t="s">
        <v>81</v>
      </c>
      <c r="AV209" s="13" t="s">
        <v>83</v>
      </c>
      <c r="AW209" s="13" t="s">
        <v>29</v>
      </c>
      <c r="AX209" s="13" t="s">
        <v>73</v>
      </c>
      <c r="AY209" s="215" t="s">
        <v>148</v>
      </c>
    </row>
    <row r="210" spans="1:65" s="14" customFormat="1">
      <c r="B210" s="216"/>
      <c r="C210" s="217"/>
      <c r="D210" s="206" t="s">
        <v>158</v>
      </c>
      <c r="E210" s="218" t="s">
        <v>1</v>
      </c>
      <c r="F210" s="219" t="s">
        <v>160</v>
      </c>
      <c r="G210" s="217"/>
      <c r="H210" s="220">
        <v>211.816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158</v>
      </c>
      <c r="AU210" s="226" t="s">
        <v>81</v>
      </c>
      <c r="AV210" s="14" t="s">
        <v>156</v>
      </c>
      <c r="AW210" s="14" t="s">
        <v>29</v>
      </c>
      <c r="AX210" s="14" t="s">
        <v>81</v>
      </c>
      <c r="AY210" s="226" t="s">
        <v>148</v>
      </c>
    </row>
    <row r="211" spans="1:65" s="2" customFormat="1" ht="194.45" customHeight="1">
      <c r="A211" s="34"/>
      <c r="B211" s="35"/>
      <c r="C211" s="191" t="s">
        <v>315</v>
      </c>
      <c r="D211" s="191" t="s">
        <v>151</v>
      </c>
      <c r="E211" s="192" t="s">
        <v>615</v>
      </c>
      <c r="F211" s="193" t="s">
        <v>616</v>
      </c>
      <c r="G211" s="194" t="s">
        <v>174</v>
      </c>
      <c r="H211" s="195">
        <v>12</v>
      </c>
      <c r="I211" s="196"/>
      <c r="J211" s="197">
        <f>ROUND(I211*H211,2)</f>
        <v>0</v>
      </c>
      <c r="K211" s="193" t="s">
        <v>175</v>
      </c>
      <c r="L211" s="39"/>
      <c r="M211" s="198" t="s">
        <v>1</v>
      </c>
      <c r="N211" s="199" t="s">
        <v>38</v>
      </c>
      <c r="O211" s="7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340</v>
      </c>
      <c r="AT211" s="202" t="s">
        <v>151</v>
      </c>
      <c r="AU211" s="202" t="s">
        <v>81</v>
      </c>
      <c r="AY211" s="17" t="s">
        <v>148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81</v>
      </c>
      <c r="BK211" s="203">
        <f>ROUND(I211*H211,2)</f>
        <v>0</v>
      </c>
      <c r="BL211" s="17" t="s">
        <v>340</v>
      </c>
      <c r="BM211" s="202" t="s">
        <v>891</v>
      </c>
    </row>
    <row r="212" spans="1:65" s="13" customFormat="1">
      <c r="B212" s="204"/>
      <c r="C212" s="205"/>
      <c r="D212" s="206" t="s">
        <v>158</v>
      </c>
      <c r="E212" s="207" t="s">
        <v>1</v>
      </c>
      <c r="F212" s="208" t="s">
        <v>220</v>
      </c>
      <c r="G212" s="205"/>
      <c r="H212" s="209">
        <v>12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158</v>
      </c>
      <c r="AU212" s="215" t="s">
        <v>81</v>
      </c>
      <c r="AV212" s="13" t="s">
        <v>83</v>
      </c>
      <c r="AW212" s="13" t="s">
        <v>29</v>
      </c>
      <c r="AX212" s="13" t="s">
        <v>73</v>
      </c>
      <c r="AY212" s="215" t="s">
        <v>148</v>
      </c>
    </row>
    <row r="213" spans="1:65" s="14" customFormat="1">
      <c r="B213" s="216"/>
      <c r="C213" s="217"/>
      <c r="D213" s="206" t="s">
        <v>158</v>
      </c>
      <c r="E213" s="218" t="s">
        <v>1</v>
      </c>
      <c r="F213" s="219" t="s">
        <v>160</v>
      </c>
      <c r="G213" s="217"/>
      <c r="H213" s="220">
        <v>12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158</v>
      </c>
      <c r="AU213" s="226" t="s">
        <v>81</v>
      </c>
      <c r="AV213" s="14" t="s">
        <v>156</v>
      </c>
      <c r="AW213" s="14" t="s">
        <v>29</v>
      </c>
      <c r="AX213" s="14" t="s">
        <v>81</v>
      </c>
      <c r="AY213" s="226" t="s">
        <v>148</v>
      </c>
    </row>
    <row r="214" spans="1:65" s="2" customFormat="1" ht="84">
      <c r="A214" s="34"/>
      <c r="B214" s="35"/>
      <c r="C214" s="191" t="s">
        <v>320</v>
      </c>
      <c r="D214" s="191" t="s">
        <v>151</v>
      </c>
      <c r="E214" s="192" t="s">
        <v>354</v>
      </c>
      <c r="F214" s="193" t="s">
        <v>619</v>
      </c>
      <c r="G214" s="194" t="s">
        <v>181</v>
      </c>
      <c r="H214" s="195">
        <v>2</v>
      </c>
      <c r="I214" s="196"/>
      <c r="J214" s="197">
        <f>ROUND(I214*H214,2)</f>
        <v>0</v>
      </c>
      <c r="K214" s="193" t="s">
        <v>175</v>
      </c>
      <c r="L214" s="39"/>
      <c r="M214" s="198" t="s">
        <v>1</v>
      </c>
      <c r="N214" s="199" t="s">
        <v>38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340</v>
      </c>
      <c r="AT214" s="202" t="s">
        <v>151</v>
      </c>
      <c r="AU214" s="202" t="s">
        <v>81</v>
      </c>
      <c r="AY214" s="17" t="s">
        <v>148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81</v>
      </c>
      <c r="BK214" s="203">
        <f>ROUND(I214*H214,2)</f>
        <v>0</v>
      </c>
      <c r="BL214" s="17" t="s">
        <v>340</v>
      </c>
      <c r="BM214" s="202" t="s">
        <v>892</v>
      </c>
    </row>
    <row r="215" spans="1:65" s="13" customFormat="1">
      <c r="B215" s="204"/>
      <c r="C215" s="205"/>
      <c r="D215" s="206" t="s">
        <v>158</v>
      </c>
      <c r="E215" s="207" t="s">
        <v>1</v>
      </c>
      <c r="F215" s="208" t="s">
        <v>83</v>
      </c>
      <c r="G215" s="205"/>
      <c r="H215" s="209">
        <v>2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158</v>
      </c>
      <c r="AU215" s="215" t="s">
        <v>81</v>
      </c>
      <c r="AV215" s="13" t="s">
        <v>83</v>
      </c>
      <c r="AW215" s="13" t="s">
        <v>29</v>
      </c>
      <c r="AX215" s="13" t="s">
        <v>73</v>
      </c>
      <c r="AY215" s="215" t="s">
        <v>148</v>
      </c>
    </row>
    <row r="216" spans="1:65" s="14" customFormat="1">
      <c r="B216" s="216"/>
      <c r="C216" s="217"/>
      <c r="D216" s="206" t="s">
        <v>158</v>
      </c>
      <c r="E216" s="218" t="s">
        <v>1</v>
      </c>
      <c r="F216" s="219" t="s">
        <v>160</v>
      </c>
      <c r="G216" s="217"/>
      <c r="H216" s="220">
        <v>2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158</v>
      </c>
      <c r="AU216" s="226" t="s">
        <v>81</v>
      </c>
      <c r="AV216" s="14" t="s">
        <v>156</v>
      </c>
      <c r="AW216" s="14" t="s">
        <v>29</v>
      </c>
      <c r="AX216" s="14" t="s">
        <v>81</v>
      </c>
      <c r="AY216" s="226" t="s">
        <v>148</v>
      </c>
    </row>
    <row r="217" spans="1:65" s="2" customFormat="1" ht="90" customHeight="1">
      <c r="A217" s="34"/>
      <c r="B217" s="35"/>
      <c r="C217" s="191" t="s">
        <v>325</v>
      </c>
      <c r="D217" s="191" t="s">
        <v>151</v>
      </c>
      <c r="E217" s="192" t="s">
        <v>621</v>
      </c>
      <c r="F217" s="193" t="s">
        <v>622</v>
      </c>
      <c r="G217" s="194" t="s">
        <v>174</v>
      </c>
      <c r="H217" s="195">
        <v>67.05</v>
      </c>
      <c r="I217" s="196"/>
      <c r="J217" s="197">
        <f>ROUND(I217*H217,2)</f>
        <v>0</v>
      </c>
      <c r="K217" s="193" t="s">
        <v>175</v>
      </c>
      <c r="L217" s="39"/>
      <c r="M217" s="198" t="s">
        <v>1</v>
      </c>
      <c r="N217" s="199" t="s">
        <v>38</v>
      </c>
      <c r="O217" s="7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340</v>
      </c>
      <c r="AT217" s="202" t="s">
        <v>151</v>
      </c>
      <c r="AU217" s="202" t="s">
        <v>81</v>
      </c>
      <c r="AY217" s="17" t="s">
        <v>148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81</v>
      </c>
      <c r="BK217" s="203">
        <f>ROUND(I217*H217,2)</f>
        <v>0</v>
      </c>
      <c r="BL217" s="17" t="s">
        <v>340</v>
      </c>
      <c r="BM217" s="202" t="s">
        <v>893</v>
      </c>
    </row>
    <row r="218" spans="1:65" s="13" customFormat="1">
      <c r="B218" s="204"/>
      <c r="C218" s="205"/>
      <c r="D218" s="206" t="s">
        <v>158</v>
      </c>
      <c r="E218" s="207" t="s">
        <v>1</v>
      </c>
      <c r="F218" s="208" t="s">
        <v>894</v>
      </c>
      <c r="G218" s="205"/>
      <c r="H218" s="209">
        <v>4.05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158</v>
      </c>
      <c r="AU218" s="215" t="s">
        <v>81</v>
      </c>
      <c r="AV218" s="13" t="s">
        <v>83</v>
      </c>
      <c r="AW218" s="13" t="s">
        <v>29</v>
      </c>
      <c r="AX218" s="13" t="s">
        <v>73</v>
      </c>
      <c r="AY218" s="215" t="s">
        <v>148</v>
      </c>
    </row>
    <row r="219" spans="1:65" s="13" customFormat="1">
      <c r="B219" s="204"/>
      <c r="C219" s="205"/>
      <c r="D219" s="206" t="s">
        <v>158</v>
      </c>
      <c r="E219" s="207" t="s">
        <v>1</v>
      </c>
      <c r="F219" s="208" t="s">
        <v>895</v>
      </c>
      <c r="G219" s="205"/>
      <c r="H219" s="209">
        <v>63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158</v>
      </c>
      <c r="AU219" s="215" t="s">
        <v>81</v>
      </c>
      <c r="AV219" s="13" t="s">
        <v>83</v>
      </c>
      <c r="AW219" s="13" t="s">
        <v>29</v>
      </c>
      <c r="AX219" s="13" t="s">
        <v>73</v>
      </c>
      <c r="AY219" s="215" t="s">
        <v>148</v>
      </c>
    </row>
    <row r="220" spans="1:65" s="14" customFormat="1">
      <c r="B220" s="216"/>
      <c r="C220" s="217"/>
      <c r="D220" s="206" t="s">
        <v>158</v>
      </c>
      <c r="E220" s="218" t="s">
        <v>1</v>
      </c>
      <c r="F220" s="219" t="s">
        <v>160</v>
      </c>
      <c r="G220" s="217"/>
      <c r="H220" s="220">
        <v>67.05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158</v>
      </c>
      <c r="AU220" s="226" t="s">
        <v>81</v>
      </c>
      <c r="AV220" s="14" t="s">
        <v>156</v>
      </c>
      <c r="AW220" s="14" t="s">
        <v>29</v>
      </c>
      <c r="AX220" s="14" t="s">
        <v>81</v>
      </c>
      <c r="AY220" s="226" t="s">
        <v>148</v>
      </c>
    </row>
    <row r="221" spans="1:65" s="2" customFormat="1" ht="90" customHeight="1">
      <c r="A221" s="34"/>
      <c r="B221" s="35"/>
      <c r="C221" s="191" t="s">
        <v>330</v>
      </c>
      <c r="D221" s="191" t="s">
        <v>151</v>
      </c>
      <c r="E221" s="192" t="s">
        <v>625</v>
      </c>
      <c r="F221" s="193" t="s">
        <v>626</v>
      </c>
      <c r="G221" s="194" t="s">
        <v>174</v>
      </c>
      <c r="H221" s="195">
        <v>41.4</v>
      </c>
      <c r="I221" s="196"/>
      <c r="J221" s="197">
        <f>ROUND(I221*H221,2)</f>
        <v>0</v>
      </c>
      <c r="K221" s="193" t="s">
        <v>175</v>
      </c>
      <c r="L221" s="39"/>
      <c r="M221" s="198" t="s">
        <v>1</v>
      </c>
      <c r="N221" s="199" t="s">
        <v>38</v>
      </c>
      <c r="O221" s="71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2" t="s">
        <v>340</v>
      </c>
      <c r="AT221" s="202" t="s">
        <v>151</v>
      </c>
      <c r="AU221" s="202" t="s">
        <v>81</v>
      </c>
      <c r="AY221" s="17" t="s">
        <v>148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" t="s">
        <v>81</v>
      </c>
      <c r="BK221" s="203">
        <f>ROUND(I221*H221,2)</f>
        <v>0</v>
      </c>
      <c r="BL221" s="17" t="s">
        <v>340</v>
      </c>
      <c r="BM221" s="202" t="s">
        <v>896</v>
      </c>
    </row>
    <row r="222" spans="1:65" s="13" customFormat="1">
      <c r="B222" s="204"/>
      <c r="C222" s="205"/>
      <c r="D222" s="206" t="s">
        <v>158</v>
      </c>
      <c r="E222" s="207" t="s">
        <v>1</v>
      </c>
      <c r="F222" s="208" t="s">
        <v>897</v>
      </c>
      <c r="G222" s="205"/>
      <c r="H222" s="209">
        <v>41.4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158</v>
      </c>
      <c r="AU222" s="215" t="s">
        <v>81</v>
      </c>
      <c r="AV222" s="13" t="s">
        <v>83</v>
      </c>
      <c r="AW222" s="13" t="s">
        <v>29</v>
      </c>
      <c r="AX222" s="13" t="s">
        <v>73</v>
      </c>
      <c r="AY222" s="215" t="s">
        <v>148</v>
      </c>
    </row>
    <row r="223" spans="1:65" s="14" customFormat="1">
      <c r="B223" s="216"/>
      <c r="C223" s="217"/>
      <c r="D223" s="206" t="s">
        <v>158</v>
      </c>
      <c r="E223" s="218" t="s">
        <v>1</v>
      </c>
      <c r="F223" s="219" t="s">
        <v>160</v>
      </c>
      <c r="G223" s="217"/>
      <c r="H223" s="220">
        <v>41.4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158</v>
      </c>
      <c r="AU223" s="226" t="s">
        <v>81</v>
      </c>
      <c r="AV223" s="14" t="s">
        <v>156</v>
      </c>
      <c r="AW223" s="14" t="s">
        <v>29</v>
      </c>
      <c r="AX223" s="14" t="s">
        <v>81</v>
      </c>
      <c r="AY223" s="226" t="s">
        <v>148</v>
      </c>
    </row>
    <row r="224" spans="1:65" s="12" customFormat="1" ht="25.9" customHeight="1">
      <c r="B224" s="175"/>
      <c r="C224" s="176"/>
      <c r="D224" s="177" t="s">
        <v>72</v>
      </c>
      <c r="E224" s="178" t="s">
        <v>120</v>
      </c>
      <c r="F224" s="178" t="s">
        <v>540</v>
      </c>
      <c r="G224" s="176"/>
      <c r="H224" s="176"/>
      <c r="I224" s="179"/>
      <c r="J224" s="180">
        <f>BK224</f>
        <v>0</v>
      </c>
      <c r="K224" s="176"/>
      <c r="L224" s="181"/>
      <c r="M224" s="182"/>
      <c r="N224" s="183"/>
      <c r="O224" s="183"/>
      <c r="P224" s="184">
        <f>SUM(P225:P230)</f>
        <v>0</v>
      </c>
      <c r="Q224" s="183"/>
      <c r="R224" s="184">
        <f>SUM(R225:R230)</f>
        <v>0</v>
      </c>
      <c r="S224" s="183"/>
      <c r="T224" s="185">
        <f>SUM(T225:T230)</f>
        <v>0</v>
      </c>
      <c r="AR224" s="186" t="s">
        <v>149</v>
      </c>
      <c r="AT224" s="187" t="s">
        <v>72</v>
      </c>
      <c r="AU224" s="187" t="s">
        <v>73</v>
      </c>
      <c r="AY224" s="186" t="s">
        <v>148</v>
      </c>
      <c r="BK224" s="188">
        <f>SUM(BK225:BK230)</f>
        <v>0</v>
      </c>
    </row>
    <row r="225" spans="1:65" s="2" customFormat="1" ht="78" customHeight="1">
      <c r="A225" s="34"/>
      <c r="B225" s="35"/>
      <c r="C225" s="191" t="s">
        <v>337</v>
      </c>
      <c r="D225" s="191" t="s">
        <v>151</v>
      </c>
      <c r="E225" s="192" t="s">
        <v>541</v>
      </c>
      <c r="F225" s="193" t="s">
        <v>542</v>
      </c>
      <c r="G225" s="194" t="s">
        <v>181</v>
      </c>
      <c r="H225" s="195">
        <v>1</v>
      </c>
      <c r="I225" s="196"/>
      <c r="J225" s="197">
        <f>ROUND(I225*H225,2)</f>
        <v>0</v>
      </c>
      <c r="K225" s="193" t="s">
        <v>175</v>
      </c>
      <c r="L225" s="39"/>
      <c r="M225" s="198" t="s">
        <v>1</v>
      </c>
      <c r="N225" s="199" t="s">
        <v>38</v>
      </c>
      <c r="O225" s="7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2" t="s">
        <v>156</v>
      </c>
      <c r="AT225" s="202" t="s">
        <v>151</v>
      </c>
      <c r="AU225" s="202" t="s">
        <v>81</v>
      </c>
      <c r="AY225" s="17" t="s">
        <v>148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81</v>
      </c>
      <c r="BK225" s="203">
        <f>ROUND(I225*H225,2)</f>
        <v>0</v>
      </c>
      <c r="BL225" s="17" t="s">
        <v>156</v>
      </c>
      <c r="BM225" s="202" t="s">
        <v>898</v>
      </c>
    </row>
    <row r="226" spans="1:65" s="13" customFormat="1">
      <c r="B226" s="204"/>
      <c r="C226" s="205"/>
      <c r="D226" s="206" t="s">
        <v>158</v>
      </c>
      <c r="E226" s="207" t="s">
        <v>1</v>
      </c>
      <c r="F226" s="208" t="s">
        <v>81</v>
      </c>
      <c r="G226" s="205"/>
      <c r="H226" s="209">
        <v>1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158</v>
      </c>
      <c r="AU226" s="215" t="s">
        <v>81</v>
      </c>
      <c r="AV226" s="13" t="s">
        <v>83</v>
      </c>
      <c r="AW226" s="13" t="s">
        <v>29</v>
      </c>
      <c r="AX226" s="13" t="s">
        <v>73</v>
      </c>
      <c r="AY226" s="215" t="s">
        <v>148</v>
      </c>
    </row>
    <row r="227" spans="1:65" s="14" customFormat="1">
      <c r="B227" s="216"/>
      <c r="C227" s="217"/>
      <c r="D227" s="206" t="s">
        <v>158</v>
      </c>
      <c r="E227" s="218" t="s">
        <v>1</v>
      </c>
      <c r="F227" s="219" t="s">
        <v>160</v>
      </c>
      <c r="G227" s="217"/>
      <c r="H227" s="220">
        <v>1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158</v>
      </c>
      <c r="AU227" s="226" t="s">
        <v>81</v>
      </c>
      <c r="AV227" s="14" t="s">
        <v>156</v>
      </c>
      <c r="AW227" s="14" t="s">
        <v>29</v>
      </c>
      <c r="AX227" s="14" t="s">
        <v>81</v>
      </c>
      <c r="AY227" s="226" t="s">
        <v>148</v>
      </c>
    </row>
    <row r="228" spans="1:65" s="2" customFormat="1" ht="24">
      <c r="A228" s="34"/>
      <c r="B228" s="35"/>
      <c r="C228" s="191" t="s">
        <v>346</v>
      </c>
      <c r="D228" s="191" t="s">
        <v>151</v>
      </c>
      <c r="E228" s="192" t="s">
        <v>630</v>
      </c>
      <c r="F228" s="193" t="s">
        <v>631</v>
      </c>
      <c r="G228" s="194" t="s">
        <v>632</v>
      </c>
      <c r="H228" s="195">
        <v>1</v>
      </c>
      <c r="I228" s="196"/>
      <c r="J228" s="197">
        <f>ROUND(I228*H228,2)</f>
        <v>0</v>
      </c>
      <c r="K228" s="193" t="s">
        <v>175</v>
      </c>
      <c r="L228" s="39"/>
      <c r="M228" s="198" t="s">
        <v>1</v>
      </c>
      <c r="N228" s="199" t="s">
        <v>38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156</v>
      </c>
      <c r="AT228" s="202" t="s">
        <v>151</v>
      </c>
      <c r="AU228" s="202" t="s">
        <v>81</v>
      </c>
      <c r="AY228" s="17" t="s">
        <v>148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81</v>
      </c>
      <c r="BK228" s="203">
        <f>ROUND(I228*H228,2)</f>
        <v>0</v>
      </c>
      <c r="BL228" s="17" t="s">
        <v>156</v>
      </c>
      <c r="BM228" s="202" t="s">
        <v>899</v>
      </c>
    </row>
    <row r="229" spans="1:65" s="13" customFormat="1">
      <c r="B229" s="204"/>
      <c r="C229" s="205"/>
      <c r="D229" s="206" t="s">
        <v>158</v>
      </c>
      <c r="E229" s="207" t="s">
        <v>1</v>
      </c>
      <c r="F229" s="208" t="s">
        <v>81</v>
      </c>
      <c r="G229" s="205"/>
      <c r="H229" s="209">
        <v>1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158</v>
      </c>
      <c r="AU229" s="215" t="s">
        <v>81</v>
      </c>
      <c r="AV229" s="13" t="s">
        <v>83</v>
      </c>
      <c r="AW229" s="13" t="s">
        <v>29</v>
      </c>
      <c r="AX229" s="13" t="s">
        <v>73</v>
      </c>
      <c r="AY229" s="215" t="s">
        <v>148</v>
      </c>
    </row>
    <row r="230" spans="1:65" s="14" customFormat="1">
      <c r="B230" s="216"/>
      <c r="C230" s="217"/>
      <c r="D230" s="206" t="s">
        <v>158</v>
      </c>
      <c r="E230" s="218" t="s">
        <v>1</v>
      </c>
      <c r="F230" s="219" t="s">
        <v>160</v>
      </c>
      <c r="G230" s="217"/>
      <c r="H230" s="220">
        <v>1</v>
      </c>
      <c r="I230" s="221"/>
      <c r="J230" s="217"/>
      <c r="K230" s="217"/>
      <c r="L230" s="222"/>
      <c r="M230" s="247"/>
      <c r="N230" s="248"/>
      <c r="O230" s="248"/>
      <c r="P230" s="248"/>
      <c r="Q230" s="248"/>
      <c r="R230" s="248"/>
      <c r="S230" s="248"/>
      <c r="T230" s="249"/>
      <c r="AT230" s="226" t="s">
        <v>158</v>
      </c>
      <c r="AU230" s="226" t="s">
        <v>81</v>
      </c>
      <c r="AV230" s="14" t="s">
        <v>156</v>
      </c>
      <c r="AW230" s="14" t="s">
        <v>29</v>
      </c>
      <c r="AX230" s="14" t="s">
        <v>81</v>
      </c>
      <c r="AY230" s="226" t="s">
        <v>148</v>
      </c>
    </row>
    <row r="231" spans="1:65" s="2" customFormat="1" ht="6.95" customHeight="1">
      <c r="A231" s="34"/>
      <c r="B231" s="54"/>
      <c r="C231" s="55"/>
      <c r="D231" s="55"/>
      <c r="E231" s="55"/>
      <c r="F231" s="55"/>
      <c r="G231" s="55"/>
      <c r="H231" s="55"/>
      <c r="I231" s="55"/>
      <c r="J231" s="55"/>
      <c r="K231" s="55"/>
      <c r="L231" s="39"/>
      <c r="M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</row>
  </sheetData>
  <sheetProtection algorithmName="SHA-512" hashValue="LXhLL1jjQcerp61GF9ErwKX9nNbiHbN7vKJY8L5+TaKi7d8POAw09Y8ktPbUxRjdyeRIlgikZuOdwQ6ShfJnsg==" saltValue="ZNYIORBB42WD+bMflEhoXQ==" spinCount="100000" sheet="1" objects="1" scenarios="1" formatColumns="0" formatRows="0" autoFilter="0"/>
  <autoFilter ref="C127:K230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topLeftCell="A110" workbookViewId="0">
      <selection activeCell="L142" sqref="L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121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9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900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30. 10. 2020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26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27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9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26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31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26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6" t="s">
        <v>1</v>
      </c>
      <c r="F27" s="306"/>
      <c r="G27" s="306"/>
      <c r="H27" s="306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34"/>
      <c r="J30" s="126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7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37</v>
      </c>
      <c r="E33" s="119" t="s">
        <v>38</v>
      </c>
      <c r="F33" s="129">
        <f>ROUND((SUM(BE117:BE133)),  2)</f>
        <v>0</v>
      </c>
      <c r="G33" s="34"/>
      <c r="H33" s="34"/>
      <c r="I33" s="130">
        <v>0.21</v>
      </c>
      <c r="J33" s="129">
        <f>ROUND(((SUM(BE117:BE133))*I33),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39</v>
      </c>
      <c r="F34" s="129">
        <f>ROUND((SUM(BF117:BF133)),  2)</f>
        <v>0</v>
      </c>
      <c r="G34" s="34"/>
      <c r="H34" s="34"/>
      <c r="I34" s="130">
        <v>0.15</v>
      </c>
      <c r="J34" s="129">
        <f>ROUND(((SUM(BF117:BF133))*I34),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40</v>
      </c>
      <c r="F35" s="129">
        <f>ROUND((SUM(BG117:BG133)),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41</v>
      </c>
      <c r="F36" s="129">
        <f>ROUND((SUM(BH117:BH133)),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ROUND((SUM(BI117:BI133)),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3" t="str">
        <f>E9</f>
        <v>SO 04 - VRN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30. 10. 2020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126</v>
      </c>
      <c r="D94" s="150"/>
      <c r="E94" s="150"/>
      <c r="F94" s="150"/>
      <c r="G94" s="150"/>
      <c r="H94" s="150"/>
      <c r="I94" s="150"/>
      <c r="J94" s="151" t="s">
        <v>127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128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53"/>
      <c r="C97" s="154"/>
      <c r="D97" s="155" t="s">
        <v>358</v>
      </c>
      <c r="E97" s="156"/>
      <c r="F97" s="156"/>
      <c r="G97" s="156"/>
      <c r="H97" s="156"/>
      <c r="I97" s="156"/>
      <c r="J97" s="157">
        <f>J118</f>
        <v>0</v>
      </c>
      <c r="K97" s="154"/>
      <c r="L97" s="158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133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298" t="str">
        <f>E7</f>
        <v>10 - Oprava trati v úseku Noutonice -  Podlešín</v>
      </c>
      <c r="F107" s="299"/>
      <c r="G107" s="299"/>
      <c r="H107" s="299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123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3" t="str">
        <f>E9</f>
        <v>SO 04 - VRN</v>
      </c>
      <c r="F109" s="297"/>
      <c r="G109" s="297"/>
      <c r="H109" s="297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 t="str">
        <f>IF(J12="","",J12)</f>
        <v>30. 10. 2020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 xml:space="preserve"> </v>
      </c>
      <c r="G113" s="36"/>
      <c r="H113" s="36"/>
      <c r="I113" s="29" t="s">
        <v>30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27</v>
      </c>
      <c r="D114" s="36"/>
      <c r="E114" s="36"/>
      <c r="F114" s="27" t="str">
        <f>IF(E18="","",E18)</f>
        <v>Vyplň údaj</v>
      </c>
      <c r="G114" s="36"/>
      <c r="H114" s="36"/>
      <c r="I114" s="29" t="s">
        <v>31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4"/>
      <c r="B116" s="165"/>
      <c r="C116" s="166" t="s">
        <v>134</v>
      </c>
      <c r="D116" s="167" t="s">
        <v>58</v>
      </c>
      <c r="E116" s="167" t="s">
        <v>54</v>
      </c>
      <c r="F116" s="167" t="s">
        <v>55</v>
      </c>
      <c r="G116" s="167" t="s">
        <v>135</v>
      </c>
      <c r="H116" s="167" t="s">
        <v>136</v>
      </c>
      <c r="I116" s="167" t="s">
        <v>137</v>
      </c>
      <c r="J116" s="167" t="s">
        <v>127</v>
      </c>
      <c r="K116" s="168" t="s">
        <v>138</v>
      </c>
      <c r="L116" s="169"/>
      <c r="M116" s="75" t="s">
        <v>1</v>
      </c>
      <c r="N116" s="76" t="s">
        <v>37</v>
      </c>
      <c r="O116" s="76" t="s">
        <v>139</v>
      </c>
      <c r="P116" s="76" t="s">
        <v>140</v>
      </c>
      <c r="Q116" s="76" t="s">
        <v>141</v>
      </c>
      <c r="R116" s="76" t="s">
        <v>142</v>
      </c>
      <c r="S116" s="76" t="s">
        <v>143</v>
      </c>
      <c r="T116" s="77" t="s">
        <v>144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>
      <c r="A117" s="34"/>
      <c r="B117" s="35"/>
      <c r="C117" s="82" t="s">
        <v>145</v>
      </c>
      <c r="D117" s="36"/>
      <c r="E117" s="36"/>
      <c r="F117" s="36"/>
      <c r="G117" s="36"/>
      <c r="H117" s="36"/>
      <c r="I117" s="36"/>
      <c r="J117" s="170">
        <f>BK117</f>
        <v>0</v>
      </c>
      <c r="K117" s="36"/>
      <c r="L117" s="39"/>
      <c r="M117" s="78"/>
      <c r="N117" s="171"/>
      <c r="O117" s="79"/>
      <c r="P117" s="172">
        <f>P118</f>
        <v>0</v>
      </c>
      <c r="Q117" s="79"/>
      <c r="R117" s="172">
        <f>R118</f>
        <v>0</v>
      </c>
      <c r="S117" s="79"/>
      <c r="T117" s="173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72</v>
      </c>
      <c r="AU117" s="17" t="s">
        <v>129</v>
      </c>
      <c r="BK117" s="174">
        <f>BK118</f>
        <v>0</v>
      </c>
    </row>
    <row r="118" spans="1:65" s="12" customFormat="1" ht="25.9" customHeight="1">
      <c r="B118" s="175"/>
      <c r="C118" s="176"/>
      <c r="D118" s="177" t="s">
        <v>72</v>
      </c>
      <c r="E118" s="178" t="s">
        <v>120</v>
      </c>
      <c r="F118" s="178" t="s">
        <v>540</v>
      </c>
      <c r="G118" s="176"/>
      <c r="H118" s="176"/>
      <c r="I118" s="179"/>
      <c r="J118" s="180">
        <f>BK118</f>
        <v>0</v>
      </c>
      <c r="K118" s="176"/>
      <c r="L118" s="181"/>
      <c r="M118" s="182"/>
      <c r="N118" s="183"/>
      <c r="O118" s="183"/>
      <c r="P118" s="184">
        <f>SUM(P119:P133)</f>
        <v>0</v>
      </c>
      <c r="Q118" s="183"/>
      <c r="R118" s="184">
        <f>SUM(R119:R133)</f>
        <v>0</v>
      </c>
      <c r="S118" s="183"/>
      <c r="T118" s="185">
        <f>SUM(T119:T133)</f>
        <v>0</v>
      </c>
      <c r="AR118" s="186" t="s">
        <v>149</v>
      </c>
      <c r="AT118" s="187" t="s">
        <v>72</v>
      </c>
      <c r="AU118" s="187" t="s">
        <v>73</v>
      </c>
      <c r="AY118" s="186" t="s">
        <v>148</v>
      </c>
      <c r="BK118" s="188">
        <f>SUM(BK119:BK133)</f>
        <v>0</v>
      </c>
    </row>
    <row r="119" spans="1:65" s="2" customFormat="1" ht="21.75" customHeight="1">
      <c r="A119" s="34"/>
      <c r="B119" s="35"/>
      <c r="C119" s="191" t="s">
        <v>81</v>
      </c>
      <c r="D119" s="191" t="s">
        <v>151</v>
      </c>
      <c r="E119" s="192" t="s">
        <v>901</v>
      </c>
      <c r="F119" s="193" t="s">
        <v>917</v>
      </c>
      <c r="G119" s="194" t="s">
        <v>632</v>
      </c>
      <c r="H119" s="195">
        <v>1</v>
      </c>
      <c r="I119" s="196"/>
      <c r="J119" s="197">
        <f>ROUND(I119*H119,2)</f>
        <v>0</v>
      </c>
      <c r="K119" s="193" t="s">
        <v>175</v>
      </c>
      <c r="L119" s="39"/>
      <c r="M119" s="198" t="s">
        <v>1</v>
      </c>
      <c r="N119" s="199" t="s">
        <v>38</v>
      </c>
      <c r="O119" s="71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2" t="s">
        <v>156</v>
      </c>
      <c r="AT119" s="202" t="s">
        <v>151</v>
      </c>
      <c r="AU119" s="202" t="s">
        <v>81</v>
      </c>
      <c r="AY119" s="17" t="s">
        <v>148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7" t="s">
        <v>81</v>
      </c>
      <c r="BK119" s="203">
        <f>ROUND(I119*H119,2)</f>
        <v>0</v>
      </c>
      <c r="BL119" s="17" t="s">
        <v>156</v>
      </c>
      <c r="BM119" s="202" t="s">
        <v>902</v>
      </c>
    </row>
    <row r="120" spans="1:65" s="13" customFormat="1">
      <c r="B120" s="204"/>
      <c r="C120" s="205"/>
      <c r="D120" s="206" t="s">
        <v>158</v>
      </c>
      <c r="E120" s="207" t="s">
        <v>1</v>
      </c>
      <c r="F120" s="208" t="s">
        <v>81</v>
      </c>
      <c r="G120" s="205"/>
      <c r="H120" s="209">
        <v>1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158</v>
      </c>
      <c r="AU120" s="215" t="s">
        <v>81</v>
      </c>
      <c r="AV120" s="13" t="s">
        <v>83</v>
      </c>
      <c r="AW120" s="13" t="s">
        <v>29</v>
      </c>
      <c r="AX120" s="13" t="s">
        <v>73</v>
      </c>
      <c r="AY120" s="215" t="s">
        <v>148</v>
      </c>
    </row>
    <row r="121" spans="1:65" s="14" customFormat="1">
      <c r="B121" s="216"/>
      <c r="C121" s="217"/>
      <c r="D121" s="206" t="s">
        <v>158</v>
      </c>
      <c r="E121" s="218" t="s">
        <v>1</v>
      </c>
      <c r="F121" s="219" t="s">
        <v>160</v>
      </c>
      <c r="G121" s="217"/>
      <c r="H121" s="220">
        <v>1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158</v>
      </c>
      <c r="AU121" s="226" t="s">
        <v>81</v>
      </c>
      <c r="AV121" s="14" t="s">
        <v>156</v>
      </c>
      <c r="AW121" s="14" t="s">
        <v>29</v>
      </c>
      <c r="AX121" s="14" t="s">
        <v>81</v>
      </c>
      <c r="AY121" s="226" t="s">
        <v>148</v>
      </c>
    </row>
    <row r="122" spans="1:65" s="2" customFormat="1" ht="21.75" customHeight="1">
      <c r="A122" s="34"/>
      <c r="B122" s="35"/>
      <c r="C122" s="191" t="s">
        <v>83</v>
      </c>
      <c r="D122" s="191" t="s">
        <v>151</v>
      </c>
      <c r="E122" s="192" t="s">
        <v>903</v>
      </c>
      <c r="F122" s="193" t="s">
        <v>904</v>
      </c>
      <c r="G122" s="194" t="s">
        <v>632</v>
      </c>
      <c r="H122" s="195">
        <v>1</v>
      </c>
      <c r="I122" s="196"/>
      <c r="J122" s="197">
        <f>ROUND(I122*H122,2)</f>
        <v>0</v>
      </c>
      <c r="K122" s="193" t="s">
        <v>175</v>
      </c>
      <c r="L122" s="39"/>
      <c r="M122" s="198" t="s">
        <v>1</v>
      </c>
      <c r="N122" s="199" t="s">
        <v>38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156</v>
      </c>
      <c r="AT122" s="202" t="s">
        <v>151</v>
      </c>
      <c r="AU122" s="202" t="s">
        <v>81</v>
      </c>
      <c r="AY122" s="17" t="s">
        <v>148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81</v>
      </c>
      <c r="BK122" s="203">
        <f>ROUND(I122*H122,2)</f>
        <v>0</v>
      </c>
      <c r="BL122" s="17" t="s">
        <v>156</v>
      </c>
      <c r="BM122" s="202" t="s">
        <v>905</v>
      </c>
    </row>
    <row r="123" spans="1:65" s="13" customFormat="1">
      <c r="B123" s="204"/>
      <c r="C123" s="205"/>
      <c r="D123" s="206" t="s">
        <v>158</v>
      </c>
      <c r="E123" s="207" t="s">
        <v>1</v>
      </c>
      <c r="F123" s="208" t="s">
        <v>81</v>
      </c>
      <c r="G123" s="205"/>
      <c r="H123" s="209">
        <v>1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158</v>
      </c>
      <c r="AU123" s="215" t="s">
        <v>81</v>
      </c>
      <c r="AV123" s="13" t="s">
        <v>83</v>
      </c>
      <c r="AW123" s="13" t="s">
        <v>29</v>
      </c>
      <c r="AX123" s="13" t="s">
        <v>73</v>
      </c>
      <c r="AY123" s="215" t="s">
        <v>148</v>
      </c>
    </row>
    <row r="124" spans="1:65" s="14" customFormat="1">
      <c r="B124" s="216"/>
      <c r="C124" s="217"/>
      <c r="D124" s="206" t="s">
        <v>158</v>
      </c>
      <c r="E124" s="218" t="s">
        <v>1</v>
      </c>
      <c r="F124" s="219" t="s">
        <v>160</v>
      </c>
      <c r="G124" s="217"/>
      <c r="H124" s="220">
        <v>1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158</v>
      </c>
      <c r="AU124" s="226" t="s">
        <v>81</v>
      </c>
      <c r="AV124" s="14" t="s">
        <v>156</v>
      </c>
      <c r="AW124" s="14" t="s">
        <v>29</v>
      </c>
      <c r="AX124" s="14" t="s">
        <v>81</v>
      </c>
      <c r="AY124" s="226" t="s">
        <v>148</v>
      </c>
    </row>
    <row r="125" spans="1:65" s="2" customFormat="1" ht="114.95" customHeight="1">
      <c r="A125" s="34"/>
      <c r="B125" s="35"/>
      <c r="C125" s="191" t="s">
        <v>96</v>
      </c>
      <c r="D125" s="191" t="s">
        <v>151</v>
      </c>
      <c r="E125" s="192" t="s">
        <v>906</v>
      </c>
      <c r="F125" s="193" t="s">
        <v>907</v>
      </c>
      <c r="G125" s="194" t="s">
        <v>163</v>
      </c>
      <c r="H125" s="195">
        <v>15.19</v>
      </c>
      <c r="I125" s="196"/>
      <c r="J125" s="197">
        <f>ROUND(I125*H125,2)</f>
        <v>0</v>
      </c>
      <c r="K125" s="193" t="s">
        <v>175</v>
      </c>
      <c r="L125" s="39"/>
      <c r="M125" s="198" t="s">
        <v>1</v>
      </c>
      <c r="N125" s="199" t="s">
        <v>38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156</v>
      </c>
      <c r="AT125" s="202" t="s">
        <v>151</v>
      </c>
      <c r="AU125" s="202" t="s">
        <v>81</v>
      </c>
      <c r="AY125" s="17" t="s">
        <v>148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81</v>
      </c>
      <c r="BK125" s="203">
        <f>ROUND(I125*H125,2)</f>
        <v>0</v>
      </c>
      <c r="BL125" s="17" t="s">
        <v>156</v>
      </c>
      <c r="BM125" s="202" t="s">
        <v>908</v>
      </c>
    </row>
    <row r="126" spans="1:65" s="13" customFormat="1">
      <c r="B126" s="204"/>
      <c r="C126" s="205"/>
      <c r="D126" s="206" t="s">
        <v>158</v>
      </c>
      <c r="E126" s="207" t="s">
        <v>1</v>
      </c>
      <c r="F126" s="208" t="s">
        <v>909</v>
      </c>
      <c r="G126" s="205"/>
      <c r="H126" s="209">
        <v>15.19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158</v>
      </c>
      <c r="AU126" s="215" t="s">
        <v>81</v>
      </c>
      <c r="AV126" s="13" t="s">
        <v>83</v>
      </c>
      <c r="AW126" s="13" t="s">
        <v>29</v>
      </c>
      <c r="AX126" s="13" t="s">
        <v>73</v>
      </c>
      <c r="AY126" s="215" t="s">
        <v>148</v>
      </c>
    </row>
    <row r="127" spans="1:65" s="14" customFormat="1">
      <c r="B127" s="216"/>
      <c r="C127" s="217"/>
      <c r="D127" s="206" t="s">
        <v>158</v>
      </c>
      <c r="E127" s="218" t="s">
        <v>1</v>
      </c>
      <c r="F127" s="219" t="s">
        <v>160</v>
      </c>
      <c r="G127" s="217"/>
      <c r="H127" s="220">
        <v>15.19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158</v>
      </c>
      <c r="AU127" s="226" t="s">
        <v>81</v>
      </c>
      <c r="AV127" s="14" t="s">
        <v>156</v>
      </c>
      <c r="AW127" s="14" t="s">
        <v>29</v>
      </c>
      <c r="AX127" s="14" t="s">
        <v>81</v>
      </c>
      <c r="AY127" s="226" t="s">
        <v>148</v>
      </c>
    </row>
    <row r="128" spans="1:65" s="2" customFormat="1" ht="24">
      <c r="A128" s="34"/>
      <c r="B128" s="35"/>
      <c r="C128" s="191" t="s">
        <v>156</v>
      </c>
      <c r="D128" s="191" t="s">
        <v>151</v>
      </c>
      <c r="E128" s="192" t="s">
        <v>910</v>
      </c>
      <c r="F128" s="193" t="s">
        <v>911</v>
      </c>
      <c r="G128" s="194" t="s">
        <v>632</v>
      </c>
      <c r="H128" s="195">
        <v>1</v>
      </c>
      <c r="I128" s="196"/>
      <c r="J128" s="197">
        <f>ROUND(I128*H128,2)</f>
        <v>0</v>
      </c>
      <c r="K128" s="193" t="s">
        <v>175</v>
      </c>
      <c r="L128" s="39"/>
      <c r="M128" s="198" t="s">
        <v>1</v>
      </c>
      <c r="N128" s="199" t="s">
        <v>38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156</v>
      </c>
      <c r="AT128" s="202" t="s">
        <v>151</v>
      </c>
      <c r="AU128" s="202" t="s">
        <v>81</v>
      </c>
      <c r="AY128" s="17" t="s">
        <v>148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81</v>
      </c>
      <c r="BK128" s="203">
        <f>ROUND(I128*H128,2)</f>
        <v>0</v>
      </c>
      <c r="BL128" s="17" t="s">
        <v>156</v>
      </c>
      <c r="BM128" s="202" t="s">
        <v>912</v>
      </c>
    </row>
    <row r="129" spans="1:65" s="13" customFormat="1">
      <c r="B129" s="204"/>
      <c r="C129" s="205"/>
      <c r="D129" s="206" t="s">
        <v>158</v>
      </c>
      <c r="E129" s="207" t="s">
        <v>1</v>
      </c>
      <c r="F129" s="208" t="s">
        <v>913</v>
      </c>
      <c r="G129" s="205"/>
      <c r="H129" s="209">
        <v>1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158</v>
      </c>
      <c r="AU129" s="215" t="s">
        <v>81</v>
      </c>
      <c r="AV129" s="13" t="s">
        <v>83</v>
      </c>
      <c r="AW129" s="13" t="s">
        <v>29</v>
      </c>
      <c r="AX129" s="13" t="s">
        <v>73</v>
      </c>
      <c r="AY129" s="215" t="s">
        <v>148</v>
      </c>
    </row>
    <row r="130" spans="1:65" s="14" customFormat="1">
      <c r="B130" s="216"/>
      <c r="C130" s="217"/>
      <c r="D130" s="206" t="s">
        <v>158</v>
      </c>
      <c r="E130" s="218" t="s">
        <v>1</v>
      </c>
      <c r="F130" s="219" t="s">
        <v>160</v>
      </c>
      <c r="G130" s="217"/>
      <c r="H130" s="220">
        <v>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158</v>
      </c>
      <c r="AU130" s="226" t="s">
        <v>81</v>
      </c>
      <c r="AV130" s="14" t="s">
        <v>156</v>
      </c>
      <c r="AW130" s="14" t="s">
        <v>29</v>
      </c>
      <c r="AX130" s="14" t="s">
        <v>81</v>
      </c>
      <c r="AY130" s="226" t="s">
        <v>148</v>
      </c>
    </row>
    <row r="131" spans="1:65" s="2" customFormat="1" ht="16.5" customHeight="1">
      <c r="A131" s="34"/>
      <c r="B131" s="35"/>
      <c r="C131" s="191" t="s">
        <v>149</v>
      </c>
      <c r="D131" s="191" t="s">
        <v>151</v>
      </c>
      <c r="E131" s="192" t="s">
        <v>914</v>
      </c>
      <c r="F131" s="193" t="s">
        <v>915</v>
      </c>
      <c r="G131" s="194" t="s">
        <v>632</v>
      </c>
      <c r="H131" s="195">
        <v>1</v>
      </c>
      <c r="I131" s="196"/>
      <c r="J131" s="197">
        <f>ROUND(I131*H131,2)</f>
        <v>0</v>
      </c>
      <c r="K131" s="193" t="s">
        <v>175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156</v>
      </c>
      <c r="AT131" s="202" t="s">
        <v>151</v>
      </c>
      <c r="AU131" s="202" t="s">
        <v>81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81</v>
      </c>
      <c r="BK131" s="203">
        <f>ROUND(I131*H131,2)</f>
        <v>0</v>
      </c>
      <c r="BL131" s="17" t="s">
        <v>156</v>
      </c>
      <c r="BM131" s="202" t="s">
        <v>916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81</v>
      </c>
      <c r="G132" s="205"/>
      <c r="H132" s="209">
        <v>1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81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1</v>
      </c>
      <c r="I133" s="221"/>
      <c r="J133" s="217"/>
      <c r="K133" s="217"/>
      <c r="L133" s="222"/>
      <c r="M133" s="247"/>
      <c r="N133" s="248"/>
      <c r="O133" s="248"/>
      <c r="P133" s="248"/>
      <c r="Q133" s="248"/>
      <c r="R133" s="248"/>
      <c r="S133" s="248"/>
      <c r="T133" s="249"/>
      <c r="AT133" s="226" t="s">
        <v>158</v>
      </c>
      <c r="AU133" s="226" t="s">
        <v>81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kE67gO8dZghA9WTUH7xjSn5c+qKjDQiIY8PO/thsMF5oTVpv1qXFZKP0V5W6wDkBY+u9rg4hJk3nN1n6ZHHUpw==" saltValue="1+oTps0da8NTVTf2IrM2Ig==" spinCount="100000" sheet="1" objects="1" scenarios="1" formatColumns="0" formatRows="0" autoFilter="0"/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8"/>
  <sheetViews>
    <sheetView showGridLines="0" tabSelected="1" topLeftCell="A249" workbookViewId="0">
      <selection activeCell="K250" sqref="K25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82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9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02" t="s">
        <v>124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30. 10. 2020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26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27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9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26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31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26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6" t="s">
        <v>1</v>
      </c>
      <c r="F27" s="306"/>
      <c r="G27" s="306"/>
      <c r="H27" s="306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34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7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37</v>
      </c>
      <c r="E33" s="119" t="s">
        <v>38</v>
      </c>
      <c r="F33" s="129">
        <f>ROUND((SUM(BE119:BE257)),  2)</f>
        <v>0</v>
      </c>
      <c r="G33" s="34"/>
      <c r="H33" s="34"/>
      <c r="I33" s="130">
        <v>0.21</v>
      </c>
      <c r="J33" s="129">
        <f>ROUND(((SUM(BE119:BE257))*I33),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39</v>
      </c>
      <c r="F34" s="129">
        <f>ROUND((SUM(BF119:BF257)),  2)</f>
        <v>0</v>
      </c>
      <c r="G34" s="34"/>
      <c r="H34" s="34"/>
      <c r="I34" s="130">
        <v>0.15</v>
      </c>
      <c r="J34" s="129">
        <f>ROUND(((SUM(BF119:BF257))*I34),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40</v>
      </c>
      <c r="F35" s="129">
        <f>ROUND((SUM(BG119:BG257)),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41</v>
      </c>
      <c r="F36" s="129">
        <f>ROUND((SUM(BH119:BH257)),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ROUND((SUM(BI119:BI257)),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93" t="str">
        <f>E9</f>
        <v>SO 01 - Oprava trati v úseku Noutonice - Zákolany 32,340 - 39,200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30. 10. 2020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126</v>
      </c>
      <c r="D94" s="150"/>
      <c r="E94" s="150"/>
      <c r="F94" s="150"/>
      <c r="G94" s="150"/>
      <c r="H94" s="150"/>
      <c r="I94" s="150"/>
      <c r="J94" s="151" t="s">
        <v>127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128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53"/>
      <c r="C97" s="154"/>
      <c r="D97" s="155" t="s">
        <v>130</v>
      </c>
      <c r="E97" s="156"/>
      <c r="F97" s="156"/>
      <c r="G97" s="156"/>
      <c r="H97" s="156"/>
      <c r="I97" s="156"/>
      <c r="J97" s="157">
        <f>J120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131</v>
      </c>
      <c r="E98" s="161"/>
      <c r="F98" s="161"/>
      <c r="G98" s="161"/>
      <c r="H98" s="161"/>
      <c r="I98" s="161"/>
      <c r="J98" s="162">
        <f>J121</f>
        <v>0</v>
      </c>
      <c r="K98" s="104"/>
      <c r="L98" s="163"/>
    </row>
    <row r="99" spans="1:31" s="9" customFormat="1" ht="24.95" customHeight="1">
      <c r="B99" s="153"/>
      <c r="C99" s="154"/>
      <c r="D99" s="155" t="s">
        <v>132</v>
      </c>
      <c r="E99" s="156"/>
      <c r="F99" s="156"/>
      <c r="G99" s="156"/>
      <c r="H99" s="156"/>
      <c r="I99" s="156"/>
      <c r="J99" s="157">
        <f>J243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133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8" t="str">
        <f>E7</f>
        <v>10 - Oprava trati v úseku Noutonice -  Podlešín</v>
      </c>
      <c r="F109" s="299"/>
      <c r="G109" s="299"/>
      <c r="H109" s="299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123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>
      <c r="A111" s="34"/>
      <c r="B111" s="35"/>
      <c r="C111" s="36"/>
      <c r="D111" s="36"/>
      <c r="E111" s="293" t="str">
        <f>E9</f>
        <v>SO 01 - Oprava trati v úseku Noutonice - Zákolany 32,340 - 39,200</v>
      </c>
      <c r="F111" s="297"/>
      <c r="G111" s="297"/>
      <c r="H111" s="297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 t="str">
        <f>IF(J12="","",J12)</f>
        <v>30. 10. 2020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30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4"/>
      <c r="B118" s="165"/>
      <c r="C118" s="166" t="s">
        <v>134</v>
      </c>
      <c r="D118" s="167" t="s">
        <v>58</v>
      </c>
      <c r="E118" s="167" t="s">
        <v>54</v>
      </c>
      <c r="F118" s="167" t="s">
        <v>55</v>
      </c>
      <c r="G118" s="167" t="s">
        <v>135</v>
      </c>
      <c r="H118" s="167" t="s">
        <v>136</v>
      </c>
      <c r="I118" s="167" t="s">
        <v>137</v>
      </c>
      <c r="J118" s="167" t="s">
        <v>127</v>
      </c>
      <c r="K118" s="168" t="s">
        <v>138</v>
      </c>
      <c r="L118" s="169"/>
      <c r="M118" s="75" t="s">
        <v>1</v>
      </c>
      <c r="N118" s="76" t="s">
        <v>37</v>
      </c>
      <c r="O118" s="76" t="s">
        <v>139</v>
      </c>
      <c r="P118" s="76" t="s">
        <v>140</v>
      </c>
      <c r="Q118" s="76" t="s">
        <v>141</v>
      </c>
      <c r="R118" s="76" t="s">
        <v>142</v>
      </c>
      <c r="S118" s="76" t="s">
        <v>143</v>
      </c>
      <c r="T118" s="77" t="s">
        <v>144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4"/>
      <c r="B119" s="35"/>
      <c r="C119" s="82" t="s">
        <v>145</v>
      </c>
      <c r="D119" s="36"/>
      <c r="E119" s="36"/>
      <c r="F119" s="36"/>
      <c r="G119" s="36"/>
      <c r="H119" s="36"/>
      <c r="I119" s="36"/>
      <c r="J119" s="170">
        <f>BK119</f>
        <v>0</v>
      </c>
      <c r="K119" s="36"/>
      <c r="L119" s="39"/>
      <c r="M119" s="78"/>
      <c r="N119" s="171"/>
      <c r="O119" s="79"/>
      <c r="P119" s="172">
        <f>P120+P243</f>
        <v>0</v>
      </c>
      <c r="Q119" s="79"/>
      <c r="R119" s="172">
        <f>R120+R243</f>
        <v>6609.3557699999992</v>
      </c>
      <c r="S119" s="79"/>
      <c r="T119" s="173">
        <f>T120+T243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129</v>
      </c>
      <c r="BK119" s="174">
        <f>BK120+BK243</f>
        <v>0</v>
      </c>
    </row>
    <row r="120" spans="1:65" s="12" customFormat="1" ht="25.9" customHeight="1">
      <c r="B120" s="175"/>
      <c r="C120" s="176"/>
      <c r="D120" s="177" t="s">
        <v>72</v>
      </c>
      <c r="E120" s="178" t="s">
        <v>146</v>
      </c>
      <c r="F120" s="178" t="s">
        <v>147</v>
      </c>
      <c r="G120" s="176"/>
      <c r="H120" s="176"/>
      <c r="I120" s="179"/>
      <c r="J120" s="180">
        <f>BK120</f>
        <v>0</v>
      </c>
      <c r="K120" s="176"/>
      <c r="L120" s="181"/>
      <c r="M120" s="182"/>
      <c r="N120" s="183"/>
      <c r="O120" s="183"/>
      <c r="P120" s="184">
        <f>P121</f>
        <v>0</v>
      </c>
      <c r="Q120" s="183"/>
      <c r="R120" s="184">
        <f>R121</f>
        <v>6609.3557699999992</v>
      </c>
      <c r="S120" s="183"/>
      <c r="T120" s="185">
        <f>T121</f>
        <v>0</v>
      </c>
      <c r="AR120" s="186" t="s">
        <v>81</v>
      </c>
      <c r="AT120" s="187" t="s">
        <v>72</v>
      </c>
      <c r="AU120" s="187" t="s">
        <v>73</v>
      </c>
      <c r="AY120" s="186" t="s">
        <v>148</v>
      </c>
      <c r="BK120" s="188">
        <f>BK121</f>
        <v>0</v>
      </c>
    </row>
    <row r="121" spans="1:65" s="12" customFormat="1" ht="22.9" customHeight="1">
      <c r="B121" s="175"/>
      <c r="C121" s="176"/>
      <c r="D121" s="177" t="s">
        <v>72</v>
      </c>
      <c r="E121" s="189" t="s">
        <v>149</v>
      </c>
      <c r="F121" s="189" t="s">
        <v>150</v>
      </c>
      <c r="G121" s="176"/>
      <c r="H121" s="176"/>
      <c r="I121" s="179"/>
      <c r="J121" s="190">
        <f>BK121</f>
        <v>0</v>
      </c>
      <c r="K121" s="176"/>
      <c r="L121" s="181"/>
      <c r="M121" s="182"/>
      <c r="N121" s="183"/>
      <c r="O121" s="183"/>
      <c r="P121" s="184">
        <f>SUM(P122:P242)</f>
        <v>0</v>
      </c>
      <c r="Q121" s="183"/>
      <c r="R121" s="184">
        <f>SUM(R122:R242)</f>
        <v>6609.3557699999992</v>
      </c>
      <c r="S121" s="183"/>
      <c r="T121" s="185">
        <f>SUM(T122:T242)</f>
        <v>0</v>
      </c>
      <c r="AR121" s="186" t="s">
        <v>81</v>
      </c>
      <c r="AT121" s="187" t="s">
        <v>72</v>
      </c>
      <c r="AU121" s="187" t="s">
        <v>81</v>
      </c>
      <c r="AY121" s="186" t="s">
        <v>148</v>
      </c>
      <c r="BK121" s="188">
        <f>SUM(BK122:BK242)</f>
        <v>0</v>
      </c>
    </row>
    <row r="122" spans="1:65" s="2" customFormat="1" ht="66.75" customHeight="1">
      <c r="A122" s="34"/>
      <c r="B122" s="35"/>
      <c r="C122" s="191" t="s">
        <v>81</v>
      </c>
      <c r="D122" s="191" t="s">
        <v>151</v>
      </c>
      <c r="E122" s="192" t="s">
        <v>152</v>
      </c>
      <c r="F122" s="193" t="s">
        <v>153</v>
      </c>
      <c r="G122" s="194" t="s">
        <v>154</v>
      </c>
      <c r="H122" s="195">
        <v>2250</v>
      </c>
      <c r="I122" s="196"/>
      <c r="J122" s="197">
        <f>ROUND(I122*H122,2)</f>
        <v>0</v>
      </c>
      <c r="K122" s="193" t="s">
        <v>175</v>
      </c>
      <c r="L122" s="39"/>
      <c r="M122" s="198" t="s">
        <v>1</v>
      </c>
      <c r="N122" s="199" t="s">
        <v>38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156</v>
      </c>
      <c r="AT122" s="202" t="s">
        <v>151</v>
      </c>
      <c r="AU122" s="202" t="s">
        <v>83</v>
      </c>
      <c r="AY122" s="17" t="s">
        <v>148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81</v>
      </c>
      <c r="BK122" s="203">
        <f>ROUND(I122*H122,2)</f>
        <v>0</v>
      </c>
      <c r="BL122" s="17" t="s">
        <v>156</v>
      </c>
      <c r="BM122" s="202" t="s">
        <v>157</v>
      </c>
    </row>
    <row r="123" spans="1:65" s="13" customFormat="1">
      <c r="B123" s="204"/>
      <c r="C123" s="205"/>
      <c r="D123" s="206" t="s">
        <v>158</v>
      </c>
      <c r="E123" s="207" t="s">
        <v>1</v>
      </c>
      <c r="F123" s="208" t="s">
        <v>159</v>
      </c>
      <c r="G123" s="205"/>
      <c r="H123" s="209">
        <v>2250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158</v>
      </c>
      <c r="AU123" s="215" t="s">
        <v>83</v>
      </c>
      <c r="AV123" s="13" t="s">
        <v>83</v>
      </c>
      <c r="AW123" s="13" t="s">
        <v>29</v>
      </c>
      <c r="AX123" s="13" t="s">
        <v>73</v>
      </c>
      <c r="AY123" s="215" t="s">
        <v>148</v>
      </c>
    </row>
    <row r="124" spans="1:65" s="14" customFormat="1">
      <c r="B124" s="216"/>
      <c r="C124" s="217"/>
      <c r="D124" s="206" t="s">
        <v>158</v>
      </c>
      <c r="E124" s="218" t="s">
        <v>1</v>
      </c>
      <c r="F124" s="219" t="s">
        <v>160</v>
      </c>
      <c r="G124" s="217"/>
      <c r="H124" s="220">
        <v>2250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158</v>
      </c>
      <c r="AU124" s="226" t="s">
        <v>83</v>
      </c>
      <c r="AV124" s="14" t="s">
        <v>156</v>
      </c>
      <c r="AW124" s="14" t="s">
        <v>29</v>
      </c>
      <c r="AX124" s="14" t="s">
        <v>81</v>
      </c>
      <c r="AY124" s="226" t="s">
        <v>148</v>
      </c>
    </row>
    <row r="125" spans="1:65" s="2" customFormat="1" ht="167.1" customHeight="1">
      <c r="A125" s="34"/>
      <c r="B125" s="35"/>
      <c r="C125" s="191" t="s">
        <v>83</v>
      </c>
      <c r="D125" s="191" t="s">
        <v>151</v>
      </c>
      <c r="E125" s="192" t="s">
        <v>161</v>
      </c>
      <c r="F125" s="193" t="s">
        <v>162</v>
      </c>
      <c r="G125" s="194" t="s">
        <v>163</v>
      </c>
      <c r="H125" s="195">
        <v>5.1749999999999998</v>
      </c>
      <c r="I125" s="196"/>
      <c r="J125" s="197">
        <f>ROUND(I125*H125,2)</f>
        <v>0</v>
      </c>
      <c r="K125" s="193" t="s">
        <v>175</v>
      </c>
      <c r="L125" s="39"/>
      <c r="M125" s="198" t="s">
        <v>1</v>
      </c>
      <c r="N125" s="199" t="s">
        <v>38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156</v>
      </c>
      <c r="AT125" s="202" t="s">
        <v>151</v>
      </c>
      <c r="AU125" s="202" t="s">
        <v>83</v>
      </c>
      <c r="AY125" s="17" t="s">
        <v>148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81</v>
      </c>
      <c r="BK125" s="203">
        <f>ROUND(I125*H125,2)</f>
        <v>0</v>
      </c>
      <c r="BL125" s="17" t="s">
        <v>156</v>
      </c>
      <c r="BM125" s="202" t="s">
        <v>164</v>
      </c>
    </row>
    <row r="126" spans="1:65" s="13" customFormat="1">
      <c r="B126" s="204"/>
      <c r="C126" s="205"/>
      <c r="D126" s="206" t="s">
        <v>158</v>
      </c>
      <c r="E126" s="207" t="s">
        <v>1</v>
      </c>
      <c r="F126" s="208" t="s">
        <v>165</v>
      </c>
      <c r="G126" s="205"/>
      <c r="H126" s="209">
        <v>5.1749999999999998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158</v>
      </c>
      <c r="AU126" s="215" t="s">
        <v>83</v>
      </c>
      <c r="AV126" s="13" t="s">
        <v>83</v>
      </c>
      <c r="AW126" s="13" t="s">
        <v>29</v>
      </c>
      <c r="AX126" s="13" t="s">
        <v>73</v>
      </c>
      <c r="AY126" s="215" t="s">
        <v>148</v>
      </c>
    </row>
    <row r="127" spans="1:65" s="14" customFormat="1">
      <c r="B127" s="216"/>
      <c r="C127" s="217"/>
      <c r="D127" s="206" t="s">
        <v>158</v>
      </c>
      <c r="E127" s="218" t="s">
        <v>1</v>
      </c>
      <c r="F127" s="219" t="s">
        <v>160</v>
      </c>
      <c r="G127" s="217"/>
      <c r="H127" s="220">
        <v>5.1749999999999998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158</v>
      </c>
      <c r="AU127" s="226" t="s">
        <v>83</v>
      </c>
      <c r="AV127" s="14" t="s">
        <v>156</v>
      </c>
      <c r="AW127" s="14" t="s">
        <v>29</v>
      </c>
      <c r="AX127" s="14" t="s">
        <v>81</v>
      </c>
      <c r="AY127" s="226" t="s">
        <v>148</v>
      </c>
    </row>
    <row r="128" spans="1:65" s="2" customFormat="1" ht="72">
      <c r="A128" s="34"/>
      <c r="B128" s="35"/>
      <c r="C128" s="191" t="s">
        <v>96</v>
      </c>
      <c r="D128" s="191" t="s">
        <v>151</v>
      </c>
      <c r="E128" s="192" t="s">
        <v>166</v>
      </c>
      <c r="F128" s="193" t="s">
        <v>167</v>
      </c>
      <c r="G128" s="194" t="s">
        <v>168</v>
      </c>
      <c r="H128" s="195">
        <v>3622.5</v>
      </c>
      <c r="I128" s="196"/>
      <c r="J128" s="197">
        <f>ROUND(I128*H128,2)</f>
        <v>0</v>
      </c>
      <c r="K128" s="193" t="s">
        <v>175</v>
      </c>
      <c r="L128" s="39"/>
      <c r="M128" s="198" t="s">
        <v>1</v>
      </c>
      <c r="N128" s="199" t="s">
        <v>38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156</v>
      </c>
      <c r="AT128" s="202" t="s">
        <v>151</v>
      </c>
      <c r="AU128" s="202" t="s">
        <v>83</v>
      </c>
      <c r="AY128" s="17" t="s">
        <v>148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81</v>
      </c>
      <c r="BK128" s="203">
        <f>ROUND(I128*H128,2)</f>
        <v>0</v>
      </c>
      <c r="BL128" s="17" t="s">
        <v>156</v>
      </c>
      <c r="BM128" s="202" t="s">
        <v>169</v>
      </c>
    </row>
    <row r="129" spans="1:65" s="13" customFormat="1">
      <c r="B129" s="204"/>
      <c r="C129" s="205"/>
      <c r="D129" s="206" t="s">
        <v>158</v>
      </c>
      <c r="E129" s="207" t="s">
        <v>1</v>
      </c>
      <c r="F129" s="208" t="s">
        <v>170</v>
      </c>
      <c r="G129" s="205"/>
      <c r="H129" s="209">
        <v>3622.5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158</v>
      </c>
      <c r="AU129" s="215" t="s">
        <v>83</v>
      </c>
      <c r="AV129" s="13" t="s">
        <v>83</v>
      </c>
      <c r="AW129" s="13" t="s">
        <v>29</v>
      </c>
      <c r="AX129" s="13" t="s">
        <v>73</v>
      </c>
      <c r="AY129" s="215" t="s">
        <v>148</v>
      </c>
    </row>
    <row r="130" spans="1:65" s="14" customFormat="1">
      <c r="B130" s="216"/>
      <c r="C130" s="217"/>
      <c r="D130" s="206" t="s">
        <v>158</v>
      </c>
      <c r="E130" s="218" t="s">
        <v>1</v>
      </c>
      <c r="F130" s="219" t="s">
        <v>160</v>
      </c>
      <c r="G130" s="217"/>
      <c r="H130" s="220">
        <v>3622.5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158</v>
      </c>
      <c r="AU130" s="226" t="s">
        <v>83</v>
      </c>
      <c r="AV130" s="14" t="s">
        <v>156</v>
      </c>
      <c r="AW130" s="14" t="s">
        <v>29</v>
      </c>
      <c r="AX130" s="14" t="s">
        <v>81</v>
      </c>
      <c r="AY130" s="226" t="s">
        <v>148</v>
      </c>
    </row>
    <row r="131" spans="1:65" s="2" customFormat="1" ht="21.75" customHeight="1">
      <c r="A131" s="34"/>
      <c r="B131" s="35"/>
      <c r="C131" s="227" t="s">
        <v>156</v>
      </c>
      <c r="D131" s="227" t="s">
        <v>171</v>
      </c>
      <c r="E131" s="228" t="s">
        <v>172</v>
      </c>
      <c r="F131" s="229" t="s">
        <v>173</v>
      </c>
      <c r="G131" s="230" t="s">
        <v>174</v>
      </c>
      <c r="H131" s="231">
        <v>6520.5</v>
      </c>
      <c r="I131" s="232"/>
      <c r="J131" s="233">
        <f>ROUND(I131*H131,2)</f>
        <v>0</v>
      </c>
      <c r="K131" s="229" t="s">
        <v>175</v>
      </c>
      <c r="L131" s="234"/>
      <c r="M131" s="235" t="s">
        <v>1</v>
      </c>
      <c r="N131" s="236" t="s">
        <v>38</v>
      </c>
      <c r="O131" s="71"/>
      <c r="P131" s="200">
        <f>O131*H131</f>
        <v>0</v>
      </c>
      <c r="Q131" s="200">
        <v>1</v>
      </c>
      <c r="R131" s="200">
        <f>Q131*H131</f>
        <v>6520.5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176</v>
      </c>
      <c r="AT131" s="202" t="s">
        <v>171</v>
      </c>
      <c r="AU131" s="202" t="s">
        <v>83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81</v>
      </c>
      <c r="BK131" s="203">
        <f>ROUND(I131*H131,2)</f>
        <v>0</v>
      </c>
      <c r="BL131" s="17" t="s">
        <v>156</v>
      </c>
      <c r="BM131" s="202" t="s">
        <v>177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178</v>
      </c>
      <c r="G132" s="205"/>
      <c r="H132" s="209">
        <v>6520.5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83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6520.5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158</v>
      </c>
      <c r="AU133" s="226" t="s">
        <v>83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156.75" customHeight="1">
      <c r="A134" s="34"/>
      <c r="B134" s="35"/>
      <c r="C134" s="191" t="s">
        <v>149</v>
      </c>
      <c r="D134" s="191" t="s">
        <v>151</v>
      </c>
      <c r="E134" s="192" t="s">
        <v>179</v>
      </c>
      <c r="F134" s="193" t="s">
        <v>180</v>
      </c>
      <c r="G134" s="194" t="s">
        <v>181</v>
      </c>
      <c r="H134" s="195">
        <v>161</v>
      </c>
      <c r="I134" s="196"/>
      <c r="J134" s="197">
        <f>ROUND(I134*H134,2)</f>
        <v>0</v>
      </c>
      <c r="K134" s="193" t="s">
        <v>175</v>
      </c>
      <c r="L134" s="39"/>
      <c r="M134" s="198" t="s">
        <v>1</v>
      </c>
      <c r="N134" s="199" t="s">
        <v>38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156</v>
      </c>
      <c r="AT134" s="202" t="s">
        <v>151</v>
      </c>
      <c r="AU134" s="202" t="s">
        <v>83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81</v>
      </c>
      <c r="BK134" s="203">
        <f>ROUND(I134*H134,2)</f>
        <v>0</v>
      </c>
      <c r="BL134" s="17" t="s">
        <v>156</v>
      </c>
      <c r="BM134" s="202" t="s">
        <v>182</v>
      </c>
    </row>
    <row r="135" spans="1:65" s="13" customFormat="1">
      <c r="B135" s="204"/>
      <c r="C135" s="205"/>
      <c r="D135" s="206" t="s">
        <v>158</v>
      </c>
      <c r="E135" s="207" t="s">
        <v>1</v>
      </c>
      <c r="F135" s="208" t="s">
        <v>183</v>
      </c>
      <c r="G135" s="205"/>
      <c r="H135" s="209">
        <v>131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158</v>
      </c>
      <c r="AU135" s="215" t="s">
        <v>83</v>
      </c>
      <c r="AV135" s="13" t="s">
        <v>83</v>
      </c>
      <c r="AW135" s="13" t="s">
        <v>29</v>
      </c>
      <c r="AX135" s="13" t="s">
        <v>73</v>
      </c>
      <c r="AY135" s="215" t="s">
        <v>148</v>
      </c>
    </row>
    <row r="136" spans="1:65" s="13" customFormat="1">
      <c r="B136" s="204"/>
      <c r="C136" s="205"/>
      <c r="D136" s="206" t="s">
        <v>158</v>
      </c>
      <c r="E136" s="207" t="s">
        <v>1</v>
      </c>
      <c r="F136" s="208" t="s">
        <v>184</v>
      </c>
      <c r="G136" s="205"/>
      <c r="H136" s="209">
        <v>30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158</v>
      </c>
      <c r="AU136" s="215" t="s">
        <v>83</v>
      </c>
      <c r="AV136" s="13" t="s">
        <v>83</v>
      </c>
      <c r="AW136" s="13" t="s">
        <v>29</v>
      </c>
      <c r="AX136" s="13" t="s">
        <v>73</v>
      </c>
      <c r="AY136" s="215" t="s">
        <v>148</v>
      </c>
    </row>
    <row r="137" spans="1:65" s="14" customFormat="1">
      <c r="B137" s="216"/>
      <c r="C137" s="217"/>
      <c r="D137" s="206" t="s">
        <v>158</v>
      </c>
      <c r="E137" s="218" t="s">
        <v>1</v>
      </c>
      <c r="F137" s="219" t="s">
        <v>160</v>
      </c>
      <c r="G137" s="217"/>
      <c r="H137" s="220">
        <v>161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158</v>
      </c>
      <c r="AU137" s="226" t="s">
        <v>83</v>
      </c>
      <c r="AV137" s="14" t="s">
        <v>156</v>
      </c>
      <c r="AW137" s="14" t="s">
        <v>29</v>
      </c>
      <c r="AX137" s="14" t="s">
        <v>81</v>
      </c>
      <c r="AY137" s="226" t="s">
        <v>148</v>
      </c>
    </row>
    <row r="138" spans="1:65" s="2" customFormat="1" ht="168" customHeight="1">
      <c r="A138" s="34"/>
      <c r="B138" s="35"/>
      <c r="C138" s="191" t="s">
        <v>185</v>
      </c>
      <c r="D138" s="191" t="s">
        <v>151</v>
      </c>
      <c r="E138" s="192" t="s">
        <v>186</v>
      </c>
      <c r="F138" s="193" t="s">
        <v>187</v>
      </c>
      <c r="G138" s="194" t="s">
        <v>181</v>
      </c>
      <c r="H138" s="195">
        <v>173</v>
      </c>
      <c r="I138" s="196"/>
      <c r="J138" s="197">
        <f>ROUND(I138*H138,2)</f>
        <v>0</v>
      </c>
      <c r="K138" s="193" t="s">
        <v>175</v>
      </c>
      <c r="L138" s="39"/>
      <c r="M138" s="198" t="s">
        <v>1</v>
      </c>
      <c r="N138" s="199" t="s">
        <v>38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156</v>
      </c>
      <c r="AT138" s="202" t="s">
        <v>151</v>
      </c>
      <c r="AU138" s="202" t="s">
        <v>83</v>
      </c>
      <c r="AY138" s="17" t="s">
        <v>148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81</v>
      </c>
      <c r="BK138" s="203">
        <f>ROUND(I138*H138,2)</f>
        <v>0</v>
      </c>
      <c r="BL138" s="17" t="s">
        <v>156</v>
      </c>
      <c r="BM138" s="202" t="s">
        <v>188</v>
      </c>
    </row>
    <row r="139" spans="1:65" s="13" customFormat="1">
      <c r="B139" s="204"/>
      <c r="C139" s="205"/>
      <c r="D139" s="206" t="s">
        <v>158</v>
      </c>
      <c r="E139" s="207" t="s">
        <v>1</v>
      </c>
      <c r="F139" s="208" t="s">
        <v>189</v>
      </c>
      <c r="G139" s="205"/>
      <c r="H139" s="209">
        <v>173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158</v>
      </c>
      <c r="AU139" s="215" t="s">
        <v>83</v>
      </c>
      <c r="AV139" s="13" t="s">
        <v>83</v>
      </c>
      <c r="AW139" s="13" t="s">
        <v>29</v>
      </c>
      <c r="AX139" s="13" t="s">
        <v>73</v>
      </c>
      <c r="AY139" s="215" t="s">
        <v>148</v>
      </c>
    </row>
    <row r="140" spans="1:65" s="14" customFormat="1">
      <c r="B140" s="216"/>
      <c r="C140" s="217"/>
      <c r="D140" s="206" t="s">
        <v>158</v>
      </c>
      <c r="E140" s="218" t="s">
        <v>1</v>
      </c>
      <c r="F140" s="219" t="s">
        <v>160</v>
      </c>
      <c r="G140" s="217"/>
      <c r="H140" s="220">
        <v>173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158</v>
      </c>
      <c r="AU140" s="226" t="s">
        <v>83</v>
      </c>
      <c r="AV140" s="14" t="s">
        <v>156</v>
      </c>
      <c r="AW140" s="14" t="s">
        <v>29</v>
      </c>
      <c r="AX140" s="14" t="s">
        <v>81</v>
      </c>
      <c r="AY140" s="226" t="s">
        <v>148</v>
      </c>
    </row>
    <row r="141" spans="1:65" s="2" customFormat="1" ht="16.5" customHeight="1">
      <c r="A141" s="34"/>
      <c r="B141" s="35"/>
      <c r="C141" s="227" t="s">
        <v>190</v>
      </c>
      <c r="D141" s="227" t="s">
        <v>171</v>
      </c>
      <c r="E141" s="228" t="s">
        <v>191</v>
      </c>
      <c r="F141" s="229" t="s">
        <v>192</v>
      </c>
      <c r="G141" s="230" t="s">
        <v>181</v>
      </c>
      <c r="H141" s="231">
        <v>334</v>
      </c>
      <c r="I141" s="250"/>
      <c r="J141" s="233">
        <f>ROUND(I141*H141,2)</f>
        <v>0</v>
      </c>
      <c r="K141" s="229" t="s">
        <v>175</v>
      </c>
      <c r="L141" s="234"/>
      <c r="M141" s="235" t="s">
        <v>1</v>
      </c>
      <c r="N141" s="236" t="s">
        <v>38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176</v>
      </c>
      <c r="AT141" s="202" t="s">
        <v>171</v>
      </c>
      <c r="AU141" s="202" t="s">
        <v>83</v>
      </c>
      <c r="AY141" s="17" t="s">
        <v>148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81</v>
      </c>
      <c r="BK141" s="203">
        <f>ROUND(I141*H141,2)</f>
        <v>0</v>
      </c>
      <c r="BL141" s="17" t="s">
        <v>156</v>
      </c>
      <c r="BM141" s="202" t="s">
        <v>193</v>
      </c>
    </row>
    <row r="142" spans="1:65" s="15" customFormat="1">
      <c r="B142" s="237"/>
      <c r="C142" s="238"/>
      <c r="D142" s="206" t="s">
        <v>158</v>
      </c>
      <c r="E142" s="239" t="s">
        <v>1</v>
      </c>
      <c r="F142" s="240" t="s">
        <v>194</v>
      </c>
      <c r="G142" s="238"/>
      <c r="H142" s="239" t="s">
        <v>1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AT142" s="246" t="s">
        <v>158</v>
      </c>
      <c r="AU142" s="246" t="s">
        <v>83</v>
      </c>
      <c r="AV142" s="15" t="s">
        <v>81</v>
      </c>
      <c r="AW142" s="15" t="s">
        <v>29</v>
      </c>
      <c r="AX142" s="15" t="s">
        <v>73</v>
      </c>
      <c r="AY142" s="246" t="s">
        <v>148</v>
      </c>
    </row>
    <row r="143" spans="1:65" s="13" customFormat="1">
      <c r="B143" s="204"/>
      <c r="C143" s="205"/>
      <c r="D143" s="206" t="s">
        <v>158</v>
      </c>
      <c r="E143" s="207" t="s">
        <v>1</v>
      </c>
      <c r="F143" s="208" t="s">
        <v>195</v>
      </c>
      <c r="G143" s="205"/>
      <c r="H143" s="209">
        <v>334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158</v>
      </c>
      <c r="AU143" s="215" t="s">
        <v>83</v>
      </c>
      <c r="AV143" s="13" t="s">
        <v>83</v>
      </c>
      <c r="AW143" s="13" t="s">
        <v>29</v>
      </c>
      <c r="AX143" s="13" t="s">
        <v>73</v>
      </c>
      <c r="AY143" s="215" t="s">
        <v>148</v>
      </c>
    </row>
    <row r="144" spans="1:65" s="14" customFormat="1">
      <c r="B144" s="216"/>
      <c r="C144" s="217"/>
      <c r="D144" s="206" t="s">
        <v>158</v>
      </c>
      <c r="E144" s="218" t="s">
        <v>1</v>
      </c>
      <c r="F144" s="219" t="s">
        <v>160</v>
      </c>
      <c r="G144" s="217"/>
      <c r="H144" s="220">
        <v>334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158</v>
      </c>
      <c r="AU144" s="226" t="s">
        <v>83</v>
      </c>
      <c r="AV144" s="14" t="s">
        <v>156</v>
      </c>
      <c r="AW144" s="14" t="s">
        <v>29</v>
      </c>
      <c r="AX144" s="14" t="s">
        <v>81</v>
      </c>
      <c r="AY144" s="226" t="s">
        <v>148</v>
      </c>
    </row>
    <row r="145" spans="1:65" s="2" customFormat="1" ht="114.95" customHeight="1">
      <c r="A145" s="34"/>
      <c r="B145" s="35"/>
      <c r="C145" s="191" t="s">
        <v>176</v>
      </c>
      <c r="D145" s="191" t="s">
        <v>151</v>
      </c>
      <c r="E145" s="192" t="s">
        <v>196</v>
      </c>
      <c r="F145" s="193" t="s">
        <v>197</v>
      </c>
      <c r="G145" s="194" t="s">
        <v>198</v>
      </c>
      <c r="H145" s="195">
        <v>1280</v>
      </c>
      <c r="I145" s="196"/>
      <c r="J145" s="197">
        <f>ROUND(I145*H145,2)</f>
        <v>0</v>
      </c>
      <c r="K145" s="193" t="s">
        <v>175</v>
      </c>
      <c r="L145" s="39"/>
      <c r="M145" s="198" t="s">
        <v>1</v>
      </c>
      <c r="N145" s="199" t="s">
        <v>38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156</v>
      </c>
      <c r="AT145" s="202" t="s">
        <v>151</v>
      </c>
      <c r="AU145" s="202" t="s">
        <v>83</v>
      </c>
      <c r="AY145" s="17" t="s">
        <v>148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81</v>
      </c>
      <c r="BK145" s="203">
        <f>ROUND(I145*H145,2)</f>
        <v>0</v>
      </c>
      <c r="BL145" s="17" t="s">
        <v>156</v>
      </c>
      <c r="BM145" s="202" t="s">
        <v>199</v>
      </c>
    </row>
    <row r="146" spans="1:65" s="13" customFormat="1">
      <c r="B146" s="204"/>
      <c r="C146" s="205"/>
      <c r="D146" s="206" t="s">
        <v>158</v>
      </c>
      <c r="E146" s="207" t="s">
        <v>1</v>
      </c>
      <c r="F146" s="208" t="s">
        <v>200</v>
      </c>
      <c r="G146" s="205"/>
      <c r="H146" s="209">
        <v>730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158</v>
      </c>
      <c r="AU146" s="215" t="s">
        <v>83</v>
      </c>
      <c r="AV146" s="13" t="s">
        <v>83</v>
      </c>
      <c r="AW146" s="13" t="s">
        <v>29</v>
      </c>
      <c r="AX146" s="13" t="s">
        <v>73</v>
      </c>
      <c r="AY146" s="215" t="s">
        <v>148</v>
      </c>
    </row>
    <row r="147" spans="1:65" s="13" customFormat="1">
      <c r="B147" s="204"/>
      <c r="C147" s="205"/>
      <c r="D147" s="206" t="s">
        <v>158</v>
      </c>
      <c r="E147" s="207" t="s">
        <v>1</v>
      </c>
      <c r="F147" s="208" t="s">
        <v>201</v>
      </c>
      <c r="G147" s="205"/>
      <c r="H147" s="209">
        <v>150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158</v>
      </c>
      <c r="AU147" s="215" t="s">
        <v>83</v>
      </c>
      <c r="AV147" s="13" t="s">
        <v>83</v>
      </c>
      <c r="AW147" s="13" t="s">
        <v>29</v>
      </c>
      <c r="AX147" s="13" t="s">
        <v>73</v>
      </c>
      <c r="AY147" s="215" t="s">
        <v>148</v>
      </c>
    </row>
    <row r="148" spans="1:65" s="13" customFormat="1">
      <c r="B148" s="204"/>
      <c r="C148" s="205"/>
      <c r="D148" s="206" t="s">
        <v>158</v>
      </c>
      <c r="E148" s="207" t="s">
        <v>1</v>
      </c>
      <c r="F148" s="208" t="s">
        <v>202</v>
      </c>
      <c r="G148" s="205"/>
      <c r="H148" s="209">
        <v>400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158</v>
      </c>
      <c r="AU148" s="215" t="s">
        <v>83</v>
      </c>
      <c r="AV148" s="13" t="s">
        <v>83</v>
      </c>
      <c r="AW148" s="13" t="s">
        <v>29</v>
      </c>
      <c r="AX148" s="13" t="s">
        <v>73</v>
      </c>
      <c r="AY148" s="215" t="s">
        <v>148</v>
      </c>
    </row>
    <row r="149" spans="1:65" s="14" customFormat="1">
      <c r="B149" s="216"/>
      <c r="C149" s="217"/>
      <c r="D149" s="206" t="s">
        <v>158</v>
      </c>
      <c r="E149" s="218" t="s">
        <v>1</v>
      </c>
      <c r="F149" s="219" t="s">
        <v>160</v>
      </c>
      <c r="G149" s="217"/>
      <c r="H149" s="220">
        <v>1280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158</v>
      </c>
      <c r="AU149" s="226" t="s">
        <v>83</v>
      </c>
      <c r="AV149" s="14" t="s">
        <v>156</v>
      </c>
      <c r="AW149" s="14" t="s">
        <v>29</v>
      </c>
      <c r="AX149" s="14" t="s">
        <v>81</v>
      </c>
      <c r="AY149" s="226" t="s">
        <v>148</v>
      </c>
    </row>
    <row r="150" spans="1:65" s="2" customFormat="1" ht="21.75" customHeight="1">
      <c r="A150" s="34"/>
      <c r="B150" s="35"/>
      <c r="C150" s="227" t="s">
        <v>203</v>
      </c>
      <c r="D150" s="227" t="s">
        <v>171</v>
      </c>
      <c r="E150" s="228" t="s">
        <v>204</v>
      </c>
      <c r="F150" s="229" t="s">
        <v>205</v>
      </c>
      <c r="G150" s="230" t="s">
        <v>181</v>
      </c>
      <c r="H150" s="231">
        <v>6</v>
      </c>
      <c r="I150" s="250"/>
      <c r="J150" s="233">
        <f>ROUND(I150*H150,2)</f>
        <v>0</v>
      </c>
      <c r="K150" s="229" t="s">
        <v>175</v>
      </c>
      <c r="L150" s="234"/>
      <c r="M150" s="235" t="s">
        <v>1</v>
      </c>
      <c r="N150" s="236" t="s">
        <v>38</v>
      </c>
      <c r="O150" s="71"/>
      <c r="P150" s="200">
        <f>O150*H150</f>
        <v>0</v>
      </c>
      <c r="Q150" s="200">
        <v>3.70425</v>
      </c>
      <c r="R150" s="200">
        <f>Q150*H150</f>
        <v>22.2255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176</v>
      </c>
      <c r="AT150" s="202" t="s">
        <v>171</v>
      </c>
      <c r="AU150" s="202" t="s">
        <v>83</v>
      </c>
      <c r="AY150" s="17" t="s">
        <v>148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81</v>
      </c>
      <c r="BK150" s="203">
        <f>ROUND(I150*H150,2)</f>
        <v>0</v>
      </c>
      <c r="BL150" s="17" t="s">
        <v>156</v>
      </c>
      <c r="BM150" s="202" t="s">
        <v>206</v>
      </c>
    </row>
    <row r="151" spans="1:65" s="15" customFormat="1">
      <c r="B151" s="237"/>
      <c r="C151" s="238"/>
      <c r="D151" s="206" t="s">
        <v>158</v>
      </c>
      <c r="E151" s="239" t="s">
        <v>1</v>
      </c>
      <c r="F151" s="240" t="s">
        <v>194</v>
      </c>
      <c r="G151" s="238"/>
      <c r="H151" s="239" t="s">
        <v>1</v>
      </c>
      <c r="I151" s="241"/>
      <c r="J151" s="238"/>
      <c r="K151" s="238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158</v>
      </c>
      <c r="AU151" s="246" t="s">
        <v>83</v>
      </c>
      <c r="AV151" s="15" t="s">
        <v>81</v>
      </c>
      <c r="AW151" s="15" t="s">
        <v>29</v>
      </c>
      <c r="AX151" s="15" t="s">
        <v>73</v>
      </c>
      <c r="AY151" s="246" t="s">
        <v>148</v>
      </c>
    </row>
    <row r="152" spans="1:65" s="13" customFormat="1">
      <c r="B152" s="204"/>
      <c r="C152" s="205"/>
      <c r="D152" s="206" t="s">
        <v>158</v>
      </c>
      <c r="E152" s="207" t="s">
        <v>1</v>
      </c>
      <c r="F152" s="208" t="s">
        <v>207</v>
      </c>
      <c r="G152" s="205"/>
      <c r="H152" s="209">
        <v>4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158</v>
      </c>
      <c r="AU152" s="215" t="s">
        <v>83</v>
      </c>
      <c r="AV152" s="13" t="s">
        <v>83</v>
      </c>
      <c r="AW152" s="13" t="s">
        <v>29</v>
      </c>
      <c r="AX152" s="13" t="s">
        <v>73</v>
      </c>
      <c r="AY152" s="215" t="s">
        <v>148</v>
      </c>
    </row>
    <row r="153" spans="1:65" s="13" customFormat="1">
      <c r="B153" s="204"/>
      <c r="C153" s="205"/>
      <c r="D153" s="206" t="s">
        <v>158</v>
      </c>
      <c r="E153" s="207" t="s">
        <v>1</v>
      </c>
      <c r="F153" s="208" t="s">
        <v>208</v>
      </c>
      <c r="G153" s="205"/>
      <c r="H153" s="209">
        <v>2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158</v>
      </c>
      <c r="AU153" s="215" t="s">
        <v>83</v>
      </c>
      <c r="AV153" s="13" t="s">
        <v>83</v>
      </c>
      <c r="AW153" s="13" t="s">
        <v>29</v>
      </c>
      <c r="AX153" s="13" t="s">
        <v>73</v>
      </c>
      <c r="AY153" s="215" t="s">
        <v>148</v>
      </c>
    </row>
    <row r="154" spans="1:65" s="14" customFormat="1">
      <c r="B154" s="216"/>
      <c r="C154" s="217"/>
      <c r="D154" s="206" t="s">
        <v>158</v>
      </c>
      <c r="E154" s="218" t="s">
        <v>1</v>
      </c>
      <c r="F154" s="219" t="s">
        <v>160</v>
      </c>
      <c r="G154" s="217"/>
      <c r="H154" s="220">
        <v>6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158</v>
      </c>
      <c r="AU154" s="226" t="s">
        <v>83</v>
      </c>
      <c r="AV154" s="14" t="s">
        <v>156</v>
      </c>
      <c r="AW154" s="14" t="s">
        <v>29</v>
      </c>
      <c r="AX154" s="14" t="s">
        <v>81</v>
      </c>
      <c r="AY154" s="226" t="s">
        <v>148</v>
      </c>
    </row>
    <row r="155" spans="1:65" s="2" customFormat="1" ht="90" customHeight="1">
      <c r="A155" s="34"/>
      <c r="B155" s="35"/>
      <c r="C155" s="191" t="s">
        <v>209</v>
      </c>
      <c r="D155" s="191" t="s">
        <v>151</v>
      </c>
      <c r="E155" s="192" t="s">
        <v>210</v>
      </c>
      <c r="F155" s="193" t="s">
        <v>211</v>
      </c>
      <c r="G155" s="194" t="s">
        <v>198</v>
      </c>
      <c r="H155" s="195">
        <v>240</v>
      </c>
      <c r="I155" s="196"/>
      <c r="J155" s="197">
        <f>ROUND(I155*H155,2)</f>
        <v>0</v>
      </c>
      <c r="K155" s="193" t="s">
        <v>175</v>
      </c>
      <c r="L155" s="39"/>
      <c r="M155" s="198" t="s">
        <v>1</v>
      </c>
      <c r="N155" s="199" t="s">
        <v>38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156</v>
      </c>
      <c r="AT155" s="202" t="s">
        <v>151</v>
      </c>
      <c r="AU155" s="202" t="s">
        <v>83</v>
      </c>
      <c r="AY155" s="17" t="s">
        <v>148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81</v>
      </c>
      <c r="BK155" s="203">
        <f>ROUND(I155*H155,2)</f>
        <v>0</v>
      </c>
      <c r="BL155" s="17" t="s">
        <v>156</v>
      </c>
      <c r="BM155" s="202" t="s">
        <v>212</v>
      </c>
    </row>
    <row r="156" spans="1:65" s="13" customFormat="1">
      <c r="B156" s="204"/>
      <c r="C156" s="205"/>
      <c r="D156" s="206" t="s">
        <v>158</v>
      </c>
      <c r="E156" s="207" t="s">
        <v>1</v>
      </c>
      <c r="F156" s="208" t="s">
        <v>213</v>
      </c>
      <c r="G156" s="205"/>
      <c r="H156" s="209">
        <v>100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158</v>
      </c>
      <c r="AU156" s="215" t="s">
        <v>83</v>
      </c>
      <c r="AV156" s="13" t="s">
        <v>83</v>
      </c>
      <c r="AW156" s="13" t="s">
        <v>29</v>
      </c>
      <c r="AX156" s="13" t="s">
        <v>73</v>
      </c>
      <c r="AY156" s="215" t="s">
        <v>148</v>
      </c>
    </row>
    <row r="157" spans="1:65" s="13" customFormat="1">
      <c r="B157" s="204"/>
      <c r="C157" s="205"/>
      <c r="D157" s="206" t="s">
        <v>158</v>
      </c>
      <c r="E157" s="207" t="s">
        <v>1</v>
      </c>
      <c r="F157" s="208" t="s">
        <v>214</v>
      </c>
      <c r="G157" s="205"/>
      <c r="H157" s="209">
        <v>140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158</v>
      </c>
      <c r="AU157" s="215" t="s">
        <v>83</v>
      </c>
      <c r="AV157" s="13" t="s">
        <v>83</v>
      </c>
      <c r="AW157" s="13" t="s">
        <v>29</v>
      </c>
      <c r="AX157" s="13" t="s">
        <v>73</v>
      </c>
      <c r="AY157" s="215" t="s">
        <v>148</v>
      </c>
    </row>
    <row r="158" spans="1:65" s="14" customFormat="1">
      <c r="B158" s="216"/>
      <c r="C158" s="217"/>
      <c r="D158" s="206" t="s">
        <v>158</v>
      </c>
      <c r="E158" s="218" t="s">
        <v>1</v>
      </c>
      <c r="F158" s="219" t="s">
        <v>160</v>
      </c>
      <c r="G158" s="217"/>
      <c r="H158" s="220">
        <v>240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158</v>
      </c>
      <c r="AU158" s="226" t="s">
        <v>83</v>
      </c>
      <c r="AV158" s="14" t="s">
        <v>156</v>
      </c>
      <c r="AW158" s="14" t="s">
        <v>29</v>
      </c>
      <c r="AX158" s="14" t="s">
        <v>81</v>
      </c>
      <c r="AY158" s="226" t="s">
        <v>148</v>
      </c>
    </row>
    <row r="159" spans="1:65" s="2" customFormat="1" ht="36">
      <c r="A159" s="34"/>
      <c r="B159" s="35"/>
      <c r="C159" s="191" t="s">
        <v>215</v>
      </c>
      <c r="D159" s="191" t="s">
        <v>151</v>
      </c>
      <c r="E159" s="192" t="s">
        <v>216</v>
      </c>
      <c r="F159" s="193" t="s">
        <v>217</v>
      </c>
      <c r="G159" s="194" t="s">
        <v>181</v>
      </c>
      <c r="H159" s="195">
        <v>320</v>
      </c>
      <c r="I159" s="196"/>
      <c r="J159" s="197">
        <f>ROUND(I159*H159,2)</f>
        <v>0</v>
      </c>
      <c r="K159" s="193" t="s">
        <v>175</v>
      </c>
      <c r="L159" s="39"/>
      <c r="M159" s="198" t="s">
        <v>1</v>
      </c>
      <c r="N159" s="199" t="s">
        <v>38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156</v>
      </c>
      <c r="AT159" s="202" t="s">
        <v>151</v>
      </c>
      <c r="AU159" s="202" t="s">
        <v>83</v>
      </c>
      <c r="AY159" s="17" t="s">
        <v>148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81</v>
      </c>
      <c r="BK159" s="203">
        <f>ROUND(I159*H159,2)</f>
        <v>0</v>
      </c>
      <c r="BL159" s="17" t="s">
        <v>156</v>
      </c>
      <c r="BM159" s="202" t="s">
        <v>218</v>
      </c>
    </row>
    <row r="160" spans="1:65" s="13" customFormat="1">
      <c r="B160" s="204"/>
      <c r="C160" s="205"/>
      <c r="D160" s="206" t="s">
        <v>158</v>
      </c>
      <c r="E160" s="207" t="s">
        <v>1</v>
      </c>
      <c r="F160" s="208" t="s">
        <v>219</v>
      </c>
      <c r="G160" s="205"/>
      <c r="H160" s="209">
        <v>320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158</v>
      </c>
      <c r="AU160" s="215" t="s">
        <v>83</v>
      </c>
      <c r="AV160" s="13" t="s">
        <v>83</v>
      </c>
      <c r="AW160" s="13" t="s">
        <v>29</v>
      </c>
      <c r="AX160" s="13" t="s">
        <v>73</v>
      </c>
      <c r="AY160" s="215" t="s">
        <v>148</v>
      </c>
    </row>
    <row r="161" spans="1:65" s="14" customFormat="1">
      <c r="B161" s="216"/>
      <c r="C161" s="217"/>
      <c r="D161" s="206" t="s">
        <v>158</v>
      </c>
      <c r="E161" s="218" t="s">
        <v>1</v>
      </c>
      <c r="F161" s="219" t="s">
        <v>160</v>
      </c>
      <c r="G161" s="217"/>
      <c r="H161" s="220">
        <v>320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158</v>
      </c>
      <c r="AU161" s="226" t="s">
        <v>83</v>
      </c>
      <c r="AV161" s="14" t="s">
        <v>156</v>
      </c>
      <c r="AW161" s="14" t="s">
        <v>29</v>
      </c>
      <c r="AX161" s="14" t="s">
        <v>81</v>
      </c>
      <c r="AY161" s="226" t="s">
        <v>148</v>
      </c>
    </row>
    <row r="162" spans="1:65" s="2" customFormat="1" ht="78" customHeight="1">
      <c r="A162" s="34"/>
      <c r="B162" s="35"/>
      <c r="C162" s="191" t="s">
        <v>220</v>
      </c>
      <c r="D162" s="191" t="s">
        <v>151</v>
      </c>
      <c r="E162" s="192" t="s">
        <v>221</v>
      </c>
      <c r="F162" s="193" t="s">
        <v>222</v>
      </c>
      <c r="G162" s="194" t="s">
        <v>223</v>
      </c>
      <c r="H162" s="195">
        <v>11736</v>
      </c>
      <c r="I162" s="196"/>
      <c r="J162" s="197">
        <f>ROUND(I162*H162,2)</f>
        <v>0</v>
      </c>
      <c r="K162" s="193" t="s">
        <v>175</v>
      </c>
      <c r="L162" s="39"/>
      <c r="M162" s="198" t="s">
        <v>1</v>
      </c>
      <c r="N162" s="199" t="s">
        <v>38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156</v>
      </c>
      <c r="AT162" s="202" t="s">
        <v>151</v>
      </c>
      <c r="AU162" s="202" t="s">
        <v>83</v>
      </c>
      <c r="AY162" s="17" t="s">
        <v>148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81</v>
      </c>
      <c r="BK162" s="203">
        <f>ROUND(I162*H162,2)</f>
        <v>0</v>
      </c>
      <c r="BL162" s="17" t="s">
        <v>156</v>
      </c>
      <c r="BM162" s="202" t="s">
        <v>224</v>
      </c>
    </row>
    <row r="163" spans="1:65" s="13" customFormat="1">
      <c r="B163" s="204"/>
      <c r="C163" s="205"/>
      <c r="D163" s="206" t="s">
        <v>158</v>
      </c>
      <c r="E163" s="207" t="s">
        <v>1</v>
      </c>
      <c r="F163" s="208" t="s">
        <v>225</v>
      </c>
      <c r="G163" s="205"/>
      <c r="H163" s="209">
        <v>1030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158</v>
      </c>
      <c r="AU163" s="215" t="s">
        <v>83</v>
      </c>
      <c r="AV163" s="13" t="s">
        <v>83</v>
      </c>
      <c r="AW163" s="13" t="s">
        <v>29</v>
      </c>
      <c r="AX163" s="13" t="s">
        <v>73</v>
      </c>
      <c r="AY163" s="215" t="s">
        <v>148</v>
      </c>
    </row>
    <row r="164" spans="1:65" s="13" customFormat="1">
      <c r="B164" s="204"/>
      <c r="C164" s="205"/>
      <c r="D164" s="206" t="s">
        <v>158</v>
      </c>
      <c r="E164" s="207" t="s">
        <v>1</v>
      </c>
      <c r="F164" s="208" t="s">
        <v>226</v>
      </c>
      <c r="G164" s="205"/>
      <c r="H164" s="209">
        <v>760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158</v>
      </c>
      <c r="AU164" s="215" t="s">
        <v>83</v>
      </c>
      <c r="AV164" s="13" t="s">
        <v>83</v>
      </c>
      <c r="AW164" s="13" t="s">
        <v>29</v>
      </c>
      <c r="AX164" s="13" t="s">
        <v>73</v>
      </c>
      <c r="AY164" s="215" t="s">
        <v>148</v>
      </c>
    </row>
    <row r="165" spans="1:65" s="13" customFormat="1">
      <c r="B165" s="204"/>
      <c r="C165" s="205"/>
      <c r="D165" s="206" t="s">
        <v>158</v>
      </c>
      <c r="E165" s="207" t="s">
        <v>1</v>
      </c>
      <c r="F165" s="208" t="s">
        <v>227</v>
      </c>
      <c r="G165" s="205"/>
      <c r="H165" s="209">
        <v>2566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158</v>
      </c>
      <c r="AU165" s="215" t="s">
        <v>83</v>
      </c>
      <c r="AV165" s="13" t="s">
        <v>83</v>
      </c>
      <c r="AW165" s="13" t="s">
        <v>29</v>
      </c>
      <c r="AX165" s="13" t="s">
        <v>73</v>
      </c>
      <c r="AY165" s="215" t="s">
        <v>148</v>
      </c>
    </row>
    <row r="166" spans="1:65" s="13" customFormat="1">
      <c r="B166" s="204"/>
      <c r="C166" s="205"/>
      <c r="D166" s="206" t="s">
        <v>158</v>
      </c>
      <c r="E166" s="207" t="s">
        <v>1</v>
      </c>
      <c r="F166" s="208" t="s">
        <v>228</v>
      </c>
      <c r="G166" s="205"/>
      <c r="H166" s="209">
        <v>1242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158</v>
      </c>
      <c r="AU166" s="215" t="s">
        <v>83</v>
      </c>
      <c r="AV166" s="13" t="s">
        <v>83</v>
      </c>
      <c r="AW166" s="13" t="s">
        <v>29</v>
      </c>
      <c r="AX166" s="13" t="s">
        <v>73</v>
      </c>
      <c r="AY166" s="215" t="s">
        <v>148</v>
      </c>
    </row>
    <row r="167" spans="1:65" s="13" customFormat="1">
      <c r="B167" s="204"/>
      <c r="C167" s="205"/>
      <c r="D167" s="206" t="s">
        <v>158</v>
      </c>
      <c r="E167" s="207" t="s">
        <v>1</v>
      </c>
      <c r="F167" s="208" t="s">
        <v>229</v>
      </c>
      <c r="G167" s="205"/>
      <c r="H167" s="209">
        <v>670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158</v>
      </c>
      <c r="AU167" s="215" t="s">
        <v>83</v>
      </c>
      <c r="AV167" s="13" t="s">
        <v>83</v>
      </c>
      <c r="AW167" s="13" t="s">
        <v>29</v>
      </c>
      <c r="AX167" s="13" t="s">
        <v>73</v>
      </c>
      <c r="AY167" s="215" t="s">
        <v>148</v>
      </c>
    </row>
    <row r="168" spans="1:65" s="13" customFormat="1">
      <c r="B168" s="204"/>
      <c r="C168" s="205"/>
      <c r="D168" s="206" t="s">
        <v>158</v>
      </c>
      <c r="E168" s="207" t="s">
        <v>1</v>
      </c>
      <c r="F168" s="208" t="s">
        <v>230</v>
      </c>
      <c r="G168" s="205"/>
      <c r="H168" s="209">
        <v>274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158</v>
      </c>
      <c r="AU168" s="215" t="s">
        <v>83</v>
      </c>
      <c r="AV168" s="13" t="s">
        <v>83</v>
      </c>
      <c r="AW168" s="13" t="s">
        <v>29</v>
      </c>
      <c r="AX168" s="13" t="s">
        <v>73</v>
      </c>
      <c r="AY168" s="215" t="s">
        <v>148</v>
      </c>
    </row>
    <row r="169" spans="1:65" s="13" customFormat="1">
      <c r="B169" s="204"/>
      <c r="C169" s="205"/>
      <c r="D169" s="206" t="s">
        <v>158</v>
      </c>
      <c r="E169" s="207" t="s">
        <v>1</v>
      </c>
      <c r="F169" s="208" t="s">
        <v>231</v>
      </c>
      <c r="G169" s="205"/>
      <c r="H169" s="209">
        <v>1148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158</v>
      </c>
      <c r="AU169" s="215" t="s">
        <v>83</v>
      </c>
      <c r="AV169" s="13" t="s">
        <v>83</v>
      </c>
      <c r="AW169" s="13" t="s">
        <v>29</v>
      </c>
      <c r="AX169" s="13" t="s">
        <v>73</v>
      </c>
      <c r="AY169" s="215" t="s">
        <v>148</v>
      </c>
    </row>
    <row r="170" spans="1:65" s="13" customFormat="1">
      <c r="B170" s="204"/>
      <c r="C170" s="205"/>
      <c r="D170" s="206" t="s">
        <v>158</v>
      </c>
      <c r="E170" s="207" t="s">
        <v>1</v>
      </c>
      <c r="F170" s="208" t="s">
        <v>232</v>
      </c>
      <c r="G170" s="205"/>
      <c r="H170" s="209">
        <v>488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158</v>
      </c>
      <c r="AU170" s="215" t="s">
        <v>83</v>
      </c>
      <c r="AV170" s="13" t="s">
        <v>83</v>
      </c>
      <c r="AW170" s="13" t="s">
        <v>29</v>
      </c>
      <c r="AX170" s="13" t="s">
        <v>73</v>
      </c>
      <c r="AY170" s="215" t="s">
        <v>148</v>
      </c>
    </row>
    <row r="171" spans="1:65" s="13" customFormat="1">
      <c r="B171" s="204"/>
      <c r="C171" s="205"/>
      <c r="D171" s="206" t="s">
        <v>158</v>
      </c>
      <c r="E171" s="207" t="s">
        <v>1</v>
      </c>
      <c r="F171" s="208" t="s">
        <v>233</v>
      </c>
      <c r="G171" s="205"/>
      <c r="H171" s="209">
        <v>2888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158</v>
      </c>
      <c r="AU171" s="215" t="s">
        <v>83</v>
      </c>
      <c r="AV171" s="13" t="s">
        <v>83</v>
      </c>
      <c r="AW171" s="13" t="s">
        <v>29</v>
      </c>
      <c r="AX171" s="13" t="s">
        <v>73</v>
      </c>
      <c r="AY171" s="215" t="s">
        <v>148</v>
      </c>
    </row>
    <row r="172" spans="1:65" s="13" customFormat="1">
      <c r="B172" s="204"/>
      <c r="C172" s="205"/>
      <c r="D172" s="206" t="s">
        <v>158</v>
      </c>
      <c r="E172" s="207" t="s">
        <v>1</v>
      </c>
      <c r="F172" s="208" t="s">
        <v>234</v>
      </c>
      <c r="G172" s="205"/>
      <c r="H172" s="209">
        <v>670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158</v>
      </c>
      <c r="AU172" s="215" t="s">
        <v>83</v>
      </c>
      <c r="AV172" s="13" t="s">
        <v>83</v>
      </c>
      <c r="AW172" s="13" t="s">
        <v>29</v>
      </c>
      <c r="AX172" s="13" t="s">
        <v>73</v>
      </c>
      <c r="AY172" s="215" t="s">
        <v>148</v>
      </c>
    </row>
    <row r="173" spans="1:65" s="14" customFormat="1">
      <c r="B173" s="216"/>
      <c r="C173" s="217"/>
      <c r="D173" s="206" t="s">
        <v>158</v>
      </c>
      <c r="E173" s="218" t="s">
        <v>1</v>
      </c>
      <c r="F173" s="219" t="s">
        <v>160</v>
      </c>
      <c r="G173" s="217"/>
      <c r="H173" s="220">
        <v>11736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158</v>
      </c>
      <c r="AU173" s="226" t="s">
        <v>83</v>
      </c>
      <c r="AV173" s="14" t="s">
        <v>156</v>
      </c>
      <c r="AW173" s="14" t="s">
        <v>29</v>
      </c>
      <c r="AX173" s="14" t="s">
        <v>81</v>
      </c>
      <c r="AY173" s="226" t="s">
        <v>148</v>
      </c>
    </row>
    <row r="174" spans="1:65" s="2" customFormat="1" ht="24">
      <c r="A174" s="34"/>
      <c r="B174" s="35"/>
      <c r="C174" s="227" t="s">
        <v>235</v>
      </c>
      <c r="D174" s="227" t="s">
        <v>171</v>
      </c>
      <c r="E174" s="228" t="s">
        <v>236</v>
      </c>
      <c r="F174" s="229" t="s">
        <v>237</v>
      </c>
      <c r="G174" s="230" t="s">
        <v>181</v>
      </c>
      <c r="H174" s="231">
        <v>23472</v>
      </c>
      <c r="I174" s="232"/>
      <c r="J174" s="233">
        <f>ROUND(I174*H174,2)</f>
        <v>0</v>
      </c>
      <c r="K174" s="229" t="s">
        <v>175</v>
      </c>
      <c r="L174" s="234"/>
      <c r="M174" s="235" t="s">
        <v>1</v>
      </c>
      <c r="N174" s="236" t="s">
        <v>38</v>
      </c>
      <c r="O174" s="71"/>
      <c r="P174" s="200">
        <f>O174*H174</f>
        <v>0</v>
      </c>
      <c r="Q174" s="200">
        <v>1.23E-3</v>
      </c>
      <c r="R174" s="200">
        <f>Q174*H174</f>
        <v>28.870560000000001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176</v>
      </c>
      <c r="AT174" s="202" t="s">
        <v>171</v>
      </c>
      <c r="AU174" s="202" t="s">
        <v>83</v>
      </c>
      <c r="AY174" s="17" t="s">
        <v>148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81</v>
      </c>
      <c r="BK174" s="203">
        <f>ROUND(I174*H174,2)</f>
        <v>0</v>
      </c>
      <c r="BL174" s="17" t="s">
        <v>156</v>
      </c>
      <c r="BM174" s="202" t="s">
        <v>238</v>
      </c>
    </row>
    <row r="175" spans="1:65" s="13" customFormat="1">
      <c r="B175" s="204"/>
      <c r="C175" s="205"/>
      <c r="D175" s="206" t="s">
        <v>158</v>
      </c>
      <c r="E175" s="207" t="s">
        <v>1</v>
      </c>
      <c r="F175" s="208" t="s">
        <v>239</v>
      </c>
      <c r="G175" s="205"/>
      <c r="H175" s="209">
        <v>23472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158</v>
      </c>
      <c r="AU175" s="215" t="s">
        <v>83</v>
      </c>
      <c r="AV175" s="13" t="s">
        <v>83</v>
      </c>
      <c r="AW175" s="13" t="s">
        <v>29</v>
      </c>
      <c r="AX175" s="13" t="s">
        <v>73</v>
      </c>
      <c r="AY175" s="215" t="s">
        <v>148</v>
      </c>
    </row>
    <row r="176" spans="1:65" s="14" customFormat="1">
      <c r="B176" s="216"/>
      <c r="C176" s="217"/>
      <c r="D176" s="206" t="s">
        <v>158</v>
      </c>
      <c r="E176" s="218" t="s">
        <v>1</v>
      </c>
      <c r="F176" s="219" t="s">
        <v>160</v>
      </c>
      <c r="G176" s="217"/>
      <c r="H176" s="220">
        <v>23472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158</v>
      </c>
      <c r="AU176" s="226" t="s">
        <v>83</v>
      </c>
      <c r="AV176" s="14" t="s">
        <v>156</v>
      </c>
      <c r="AW176" s="14" t="s">
        <v>29</v>
      </c>
      <c r="AX176" s="14" t="s">
        <v>81</v>
      </c>
      <c r="AY176" s="226" t="s">
        <v>148</v>
      </c>
    </row>
    <row r="177" spans="1:65" s="2" customFormat="1" ht="21.75" customHeight="1">
      <c r="A177" s="34"/>
      <c r="B177" s="35"/>
      <c r="C177" s="227" t="s">
        <v>240</v>
      </c>
      <c r="D177" s="227" t="s">
        <v>171</v>
      </c>
      <c r="E177" s="228" t="s">
        <v>241</v>
      </c>
      <c r="F177" s="229" t="s">
        <v>242</v>
      </c>
      <c r="G177" s="230" t="s">
        <v>181</v>
      </c>
      <c r="H177" s="231">
        <v>11736</v>
      </c>
      <c r="I177" s="250"/>
      <c r="J177" s="233">
        <f>ROUND(I177*H177,2)</f>
        <v>0</v>
      </c>
      <c r="K177" s="229" t="s">
        <v>175</v>
      </c>
      <c r="L177" s="234"/>
      <c r="M177" s="235" t="s">
        <v>1</v>
      </c>
      <c r="N177" s="236" t="s">
        <v>38</v>
      </c>
      <c r="O177" s="71"/>
      <c r="P177" s="200">
        <f>O177*H177</f>
        <v>0</v>
      </c>
      <c r="Q177" s="200">
        <v>1.8000000000000001E-4</v>
      </c>
      <c r="R177" s="200">
        <f>Q177*H177</f>
        <v>2.1124800000000001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176</v>
      </c>
      <c r="AT177" s="202" t="s">
        <v>171</v>
      </c>
      <c r="AU177" s="202" t="s">
        <v>83</v>
      </c>
      <c r="AY177" s="17" t="s">
        <v>148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81</v>
      </c>
      <c r="BK177" s="203">
        <f>ROUND(I177*H177,2)</f>
        <v>0</v>
      </c>
      <c r="BL177" s="17" t="s">
        <v>156</v>
      </c>
      <c r="BM177" s="202" t="s">
        <v>243</v>
      </c>
    </row>
    <row r="178" spans="1:65" s="15" customFormat="1">
      <c r="B178" s="237"/>
      <c r="C178" s="238"/>
      <c r="D178" s="206" t="s">
        <v>158</v>
      </c>
      <c r="E178" s="239" t="s">
        <v>1</v>
      </c>
      <c r="F178" s="240" t="s">
        <v>194</v>
      </c>
      <c r="G178" s="238"/>
      <c r="H178" s="239" t="s">
        <v>1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AT178" s="246" t="s">
        <v>158</v>
      </c>
      <c r="AU178" s="246" t="s">
        <v>83</v>
      </c>
      <c r="AV178" s="15" t="s">
        <v>81</v>
      </c>
      <c r="AW178" s="15" t="s">
        <v>29</v>
      </c>
      <c r="AX178" s="15" t="s">
        <v>73</v>
      </c>
      <c r="AY178" s="246" t="s">
        <v>148</v>
      </c>
    </row>
    <row r="179" spans="1:65" s="13" customFormat="1">
      <c r="B179" s="204"/>
      <c r="C179" s="205"/>
      <c r="D179" s="206" t="s">
        <v>158</v>
      </c>
      <c r="E179" s="207" t="s">
        <v>1</v>
      </c>
      <c r="F179" s="208" t="s">
        <v>244</v>
      </c>
      <c r="G179" s="205"/>
      <c r="H179" s="209">
        <v>11736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158</v>
      </c>
      <c r="AU179" s="215" t="s">
        <v>83</v>
      </c>
      <c r="AV179" s="13" t="s">
        <v>83</v>
      </c>
      <c r="AW179" s="13" t="s">
        <v>29</v>
      </c>
      <c r="AX179" s="13" t="s">
        <v>73</v>
      </c>
      <c r="AY179" s="215" t="s">
        <v>148</v>
      </c>
    </row>
    <row r="180" spans="1:65" s="14" customFormat="1">
      <c r="B180" s="216"/>
      <c r="C180" s="217"/>
      <c r="D180" s="206" t="s">
        <v>158</v>
      </c>
      <c r="E180" s="218" t="s">
        <v>1</v>
      </c>
      <c r="F180" s="219" t="s">
        <v>160</v>
      </c>
      <c r="G180" s="217"/>
      <c r="H180" s="220">
        <v>11736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158</v>
      </c>
      <c r="AU180" s="226" t="s">
        <v>83</v>
      </c>
      <c r="AV180" s="14" t="s">
        <v>156</v>
      </c>
      <c r="AW180" s="14" t="s">
        <v>29</v>
      </c>
      <c r="AX180" s="14" t="s">
        <v>81</v>
      </c>
      <c r="AY180" s="226" t="s">
        <v>148</v>
      </c>
    </row>
    <row r="181" spans="1:65" s="2" customFormat="1" ht="134.25" customHeight="1">
      <c r="A181" s="34"/>
      <c r="B181" s="35"/>
      <c r="C181" s="191" t="s">
        <v>8</v>
      </c>
      <c r="D181" s="191" t="s">
        <v>151</v>
      </c>
      <c r="E181" s="192" t="s">
        <v>245</v>
      </c>
      <c r="F181" s="193" t="s">
        <v>246</v>
      </c>
      <c r="G181" s="194" t="s">
        <v>163</v>
      </c>
      <c r="H181" s="195">
        <v>8.5449999999999999</v>
      </c>
      <c r="I181" s="196"/>
      <c r="J181" s="197">
        <f>ROUND(I181*H181,2)</f>
        <v>0</v>
      </c>
      <c r="K181" s="193" t="s">
        <v>175</v>
      </c>
      <c r="L181" s="39"/>
      <c r="M181" s="198" t="s">
        <v>1</v>
      </c>
      <c r="N181" s="199" t="s">
        <v>38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156</v>
      </c>
      <c r="AT181" s="202" t="s">
        <v>151</v>
      </c>
      <c r="AU181" s="202" t="s">
        <v>83</v>
      </c>
      <c r="AY181" s="17" t="s">
        <v>148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81</v>
      </c>
      <c r="BK181" s="203">
        <f>ROUND(I181*H181,2)</f>
        <v>0</v>
      </c>
      <c r="BL181" s="17" t="s">
        <v>156</v>
      </c>
      <c r="BM181" s="202" t="s">
        <v>247</v>
      </c>
    </row>
    <row r="182" spans="1:65" s="13" customFormat="1">
      <c r="B182" s="204"/>
      <c r="C182" s="205"/>
      <c r="D182" s="206" t="s">
        <v>158</v>
      </c>
      <c r="E182" s="207" t="s">
        <v>1</v>
      </c>
      <c r="F182" s="208" t="s">
        <v>248</v>
      </c>
      <c r="G182" s="205"/>
      <c r="H182" s="209">
        <v>1.32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158</v>
      </c>
      <c r="AU182" s="215" t="s">
        <v>83</v>
      </c>
      <c r="AV182" s="13" t="s">
        <v>83</v>
      </c>
      <c r="AW182" s="13" t="s">
        <v>29</v>
      </c>
      <c r="AX182" s="13" t="s">
        <v>73</v>
      </c>
      <c r="AY182" s="215" t="s">
        <v>148</v>
      </c>
    </row>
    <row r="183" spans="1:65" s="13" customFormat="1">
      <c r="B183" s="204"/>
      <c r="C183" s="205"/>
      <c r="D183" s="206" t="s">
        <v>158</v>
      </c>
      <c r="E183" s="207" t="s">
        <v>1</v>
      </c>
      <c r="F183" s="208" t="s">
        <v>165</v>
      </c>
      <c r="G183" s="205"/>
      <c r="H183" s="209">
        <v>5.1749999999999998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158</v>
      </c>
      <c r="AU183" s="215" t="s">
        <v>83</v>
      </c>
      <c r="AV183" s="13" t="s">
        <v>83</v>
      </c>
      <c r="AW183" s="13" t="s">
        <v>29</v>
      </c>
      <c r="AX183" s="13" t="s">
        <v>73</v>
      </c>
      <c r="AY183" s="215" t="s">
        <v>148</v>
      </c>
    </row>
    <row r="184" spans="1:65" s="13" customFormat="1">
      <c r="B184" s="204"/>
      <c r="C184" s="205"/>
      <c r="D184" s="206" t="s">
        <v>158</v>
      </c>
      <c r="E184" s="207" t="s">
        <v>1</v>
      </c>
      <c r="F184" s="208" t="s">
        <v>249</v>
      </c>
      <c r="G184" s="205"/>
      <c r="H184" s="209">
        <v>2.0499999999999998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158</v>
      </c>
      <c r="AU184" s="215" t="s">
        <v>83</v>
      </c>
      <c r="AV184" s="13" t="s">
        <v>83</v>
      </c>
      <c r="AW184" s="13" t="s">
        <v>29</v>
      </c>
      <c r="AX184" s="13" t="s">
        <v>73</v>
      </c>
      <c r="AY184" s="215" t="s">
        <v>148</v>
      </c>
    </row>
    <row r="185" spans="1:65" s="14" customFormat="1">
      <c r="B185" s="216"/>
      <c r="C185" s="217"/>
      <c r="D185" s="206" t="s">
        <v>158</v>
      </c>
      <c r="E185" s="218" t="s">
        <v>1</v>
      </c>
      <c r="F185" s="219" t="s">
        <v>160</v>
      </c>
      <c r="G185" s="217"/>
      <c r="H185" s="220">
        <v>8.5449999999999999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158</v>
      </c>
      <c r="AU185" s="226" t="s">
        <v>83</v>
      </c>
      <c r="AV185" s="14" t="s">
        <v>156</v>
      </c>
      <c r="AW185" s="14" t="s">
        <v>29</v>
      </c>
      <c r="AX185" s="14" t="s">
        <v>81</v>
      </c>
      <c r="AY185" s="226" t="s">
        <v>148</v>
      </c>
    </row>
    <row r="186" spans="1:65" s="2" customFormat="1" ht="114.95" customHeight="1">
      <c r="A186" s="34"/>
      <c r="B186" s="35"/>
      <c r="C186" s="191" t="s">
        <v>250</v>
      </c>
      <c r="D186" s="191" t="s">
        <v>151</v>
      </c>
      <c r="E186" s="192" t="s">
        <v>251</v>
      </c>
      <c r="F186" s="193" t="s">
        <v>252</v>
      </c>
      <c r="G186" s="194" t="s">
        <v>253</v>
      </c>
      <c r="H186" s="195">
        <v>162</v>
      </c>
      <c r="I186" s="196"/>
      <c r="J186" s="197">
        <f>ROUND(I186*H186,2)</f>
        <v>0</v>
      </c>
      <c r="K186" s="193" t="s">
        <v>175</v>
      </c>
      <c r="L186" s="39"/>
      <c r="M186" s="198" t="s">
        <v>1</v>
      </c>
      <c r="N186" s="199" t="s">
        <v>38</v>
      </c>
      <c r="O186" s="71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156</v>
      </c>
      <c r="AT186" s="202" t="s">
        <v>151</v>
      </c>
      <c r="AU186" s="202" t="s">
        <v>83</v>
      </c>
      <c r="AY186" s="17" t="s">
        <v>148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" t="s">
        <v>81</v>
      </c>
      <c r="BK186" s="203">
        <f>ROUND(I186*H186,2)</f>
        <v>0</v>
      </c>
      <c r="BL186" s="17" t="s">
        <v>156</v>
      </c>
      <c r="BM186" s="202" t="s">
        <v>254</v>
      </c>
    </row>
    <row r="187" spans="1:65" s="13" customFormat="1">
      <c r="B187" s="204"/>
      <c r="C187" s="205"/>
      <c r="D187" s="206" t="s">
        <v>158</v>
      </c>
      <c r="E187" s="207" t="s">
        <v>1</v>
      </c>
      <c r="F187" s="208" t="s">
        <v>255</v>
      </c>
      <c r="G187" s="205"/>
      <c r="H187" s="209">
        <v>162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158</v>
      </c>
      <c r="AU187" s="215" t="s">
        <v>83</v>
      </c>
      <c r="AV187" s="13" t="s">
        <v>83</v>
      </c>
      <c r="AW187" s="13" t="s">
        <v>29</v>
      </c>
      <c r="AX187" s="13" t="s">
        <v>73</v>
      </c>
      <c r="AY187" s="215" t="s">
        <v>148</v>
      </c>
    </row>
    <row r="188" spans="1:65" s="14" customFormat="1">
      <c r="B188" s="216"/>
      <c r="C188" s="217"/>
      <c r="D188" s="206" t="s">
        <v>158</v>
      </c>
      <c r="E188" s="218" t="s">
        <v>1</v>
      </c>
      <c r="F188" s="219" t="s">
        <v>160</v>
      </c>
      <c r="G188" s="217"/>
      <c r="H188" s="220">
        <v>162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158</v>
      </c>
      <c r="AU188" s="226" t="s">
        <v>83</v>
      </c>
      <c r="AV188" s="14" t="s">
        <v>156</v>
      </c>
      <c r="AW188" s="14" t="s">
        <v>29</v>
      </c>
      <c r="AX188" s="14" t="s">
        <v>81</v>
      </c>
      <c r="AY188" s="226" t="s">
        <v>148</v>
      </c>
    </row>
    <row r="189" spans="1:65" s="2" customFormat="1" ht="90" customHeight="1">
      <c r="A189" s="34"/>
      <c r="B189" s="35"/>
      <c r="C189" s="191" t="s">
        <v>256</v>
      </c>
      <c r="D189" s="191" t="s">
        <v>151</v>
      </c>
      <c r="E189" s="192" t="s">
        <v>257</v>
      </c>
      <c r="F189" s="193" t="s">
        <v>258</v>
      </c>
      <c r="G189" s="194" t="s">
        <v>253</v>
      </c>
      <c r="H189" s="195">
        <v>40</v>
      </c>
      <c r="I189" s="196"/>
      <c r="J189" s="197">
        <f>ROUND(I189*H189,2)</f>
        <v>0</v>
      </c>
      <c r="K189" s="193" t="s">
        <v>175</v>
      </c>
      <c r="L189" s="39"/>
      <c r="M189" s="198" t="s">
        <v>1</v>
      </c>
      <c r="N189" s="199" t="s">
        <v>38</v>
      </c>
      <c r="O189" s="71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156</v>
      </c>
      <c r="AT189" s="202" t="s">
        <v>151</v>
      </c>
      <c r="AU189" s="202" t="s">
        <v>83</v>
      </c>
      <c r="AY189" s="17" t="s">
        <v>148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81</v>
      </c>
      <c r="BK189" s="203">
        <f>ROUND(I189*H189,2)</f>
        <v>0</v>
      </c>
      <c r="BL189" s="17" t="s">
        <v>156</v>
      </c>
      <c r="BM189" s="202" t="s">
        <v>259</v>
      </c>
    </row>
    <row r="190" spans="1:65" s="13" customFormat="1">
      <c r="B190" s="204"/>
      <c r="C190" s="205"/>
      <c r="D190" s="206" t="s">
        <v>158</v>
      </c>
      <c r="E190" s="207" t="s">
        <v>1</v>
      </c>
      <c r="F190" s="208" t="s">
        <v>260</v>
      </c>
      <c r="G190" s="205"/>
      <c r="H190" s="209">
        <v>40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158</v>
      </c>
      <c r="AU190" s="215" t="s">
        <v>83</v>
      </c>
      <c r="AV190" s="13" t="s">
        <v>83</v>
      </c>
      <c r="AW190" s="13" t="s">
        <v>29</v>
      </c>
      <c r="AX190" s="13" t="s">
        <v>73</v>
      </c>
      <c r="AY190" s="215" t="s">
        <v>148</v>
      </c>
    </row>
    <row r="191" spans="1:65" s="14" customFormat="1">
      <c r="B191" s="216"/>
      <c r="C191" s="217"/>
      <c r="D191" s="206" t="s">
        <v>158</v>
      </c>
      <c r="E191" s="218" t="s">
        <v>1</v>
      </c>
      <c r="F191" s="219" t="s">
        <v>160</v>
      </c>
      <c r="G191" s="217"/>
      <c r="H191" s="220">
        <v>40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158</v>
      </c>
      <c r="AU191" s="226" t="s">
        <v>83</v>
      </c>
      <c r="AV191" s="14" t="s">
        <v>156</v>
      </c>
      <c r="AW191" s="14" t="s">
        <v>29</v>
      </c>
      <c r="AX191" s="14" t="s">
        <v>81</v>
      </c>
      <c r="AY191" s="226" t="s">
        <v>148</v>
      </c>
    </row>
    <row r="192" spans="1:65" s="2" customFormat="1" ht="101.25" customHeight="1">
      <c r="A192" s="34"/>
      <c r="B192" s="35"/>
      <c r="C192" s="191" t="s">
        <v>261</v>
      </c>
      <c r="D192" s="191" t="s">
        <v>151</v>
      </c>
      <c r="E192" s="192" t="s">
        <v>262</v>
      </c>
      <c r="F192" s="193" t="s">
        <v>263</v>
      </c>
      <c r="G192" s="194" t="s">
        <v>198</v>
      </c>
      <c r="H192" s="195">
        <v>12040</v>
      </c>
      <c r="I192" s="196"/>
      <c r="J192" s="197">
        <f>ROUND(I192*H192,2)</f>
        <v>0</v>
      </c>
      <c r="K192" s="193" t="s">
        <v>175</v>
      </c>
      <c r="L192" s="39"/>
      <c r="M192" s="198" t="s">
        <v>1</v>
      </c>
      <c r="N192" s="199" t="s">
        <v>38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156</v>
      </c>
      <c r="AT192" s="202" t="s">
        <v>151</v>
      </c>
      <c r="AU192" s="202" t="s">
        <v>83</v>
      </c>
      <c r="AY192" s="17" t="s">
        <v>148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81</v>
      </c>
      <c r="BK192" s="203">
        <f>ROUND(I192*H192,2)</f>
        <v>0</v>
      </c>
      <c r="BL192" s="17" t="s">
        <v>156</v>
      </c>
      <c r="BM192" s="202" t="s">
        <v>264</v>
      </c>
    </row>
    <row r="193" spans="1:65" s="13" customFormat="1">
      <c r="B193" s="204"/>
      <c r="C193" s="205"/>
      <c r="D193" s="206" t="s">
        <v>158</v>
      </c>
      <c r="E193" s="207" t="s">
        <v>1</v>
      </c>
      <c r="F193" s="208" t="s">
        <v>265</v>
      </c>
      <c r="G193" s="205"/>
      <c r="H193" s="209">
        <v>12040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158</v>
      </c>
      <c r="AU193" s="215" t="s">
        <v>83</v>
      </c>
      <c r="AV193" s="13" t="s">
        <v>83</v>
      </c>
      <c r="AW193" s="13" t="s">
        <v>29</v>
      </c>
      <c r="AX193" s="13" t="s">
        <v>73</v>
      </c>
      <c r="AY193" s="215" t="s">
        <v>148</v>
      </c>
    </row>
    <row r="194" spans="1:65" s="14" customFormat="1">
      <c r="B194" s="216"/>
      <c r="C194" s="217"/>
      <c r="D194" s="206" t="s">
        <v>158</v>
      </c>
      <c r="E194" s="218" t="s">
        <v>1</v>
      </c>
      <c r="F194" s="219" t="s">
        <v>160</v>
      </c>
      <c r="G194" s="217"/>
      <c r="H194" s="220">
        <v>12040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158</v>
      </c>
      <c r="AU194" s="226" t="s">
        <v>83</v>
      </c>
      <c r="AV194" s="14" t="s">
        <v>156</v>
      </c>
      <c r="AW194" s="14" t="s">
        <v>29</v>
      </c>
      <c r="AX194" s="14" t="s">
        <v>81</v>
      </c>
      <c r="AY194" s="226" t="s">
        <v>148</v>
      </c>
    </row>
    <row r="195" spans="1:65" s="2" customFormat="1" ht="60">
      <c r="A195" s="34"/>
      <c r="B195" s="35"/>
      <c r="C195" s="191" t="s">
        <v>266</v>
      </c>
      <c r="D195" s="191" t="s">
        <v>151</v>
      </c>
      <c r="E195" s="192" t="s">
        <v>267</v>
      </c>
      <c r="F195" s="193" t="s">
        <v>268</v>
      </c>
      <c r="G195" s="194" t="s">
        <v>181</v>
      </c>
      <c r="H195" s="195">
        <v>41</v>
      </c>
      <c r="I195" s="196"/>
      <c r="J195" s="197">
        <f>ROUND(I195*H195,2)</f>
        <v>0</v>
      </c>
      <c r="K195" s="193" t="s">
        <v>175</v>
      </c>
      <c r="L195" s="39"/>
      <c r="M195" s="198" t="s">
        <v>1</v>
      </c>
      <c r="N195" s="199" t="s">
        <v>38</v>
      </c>
      <c r="O195" s="71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156</v>
      </c>
      <c r="AT195" s="202" t="s">
        <v>151</v>
      </c>
      <c r="AU195" s="202" t="s">
        <v>83</v>
      </c>
      <c r="AY195" s="17" t="s">
        <v>148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81</v>
      </c>
      <c r="BK195" s="203">
        <f>ROUND(I195*H195,2)</f>
        <v>0</v>
      </c>
      <c r="BL195" s="17" t="s">
        <v>156</v>
      </c>
      <c r="BM195" s="202" t="s">
        <v>269</v>
      </c>
    </row>
    <row r="196" spans="1:65" s="13" customFormat="1">
      <c r="B196" s="204"/>
      <c r="C196" s="205"/>
      <c r="D196" s="206" t="s">
        <v>158</v>
      </c>
      <c r="E196" s="207" t="s">
        <v>1</v>
      </c>
      <c r="F196" s="208" t="s">
        <v>270</v>
      </c>
      <c r="G196" s="205"/>
      <c r="H196" s="209">
        <v>41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158</v>
      </c>
      <c r="AU196" s="215" t="s">
        <v>83</v>
      </c>
      <c r="AV196" s="13" t="s">
        <v>83</v>
      </c>
      <c r="AW196" s="13" t="s">
        <v>29</v>
      </c>
      <c r="AX196" s="13" t="s">
        <v>73</v>
      </c>
      <c r="AY196" s="215" t="s">
        <v>148</v>
      </c>
    </row>
    <row r="197" spans="1:65" s="14" customFormat="1">
      <c r="B197" s="216"/>
      <c r="C197" s="217"/>
      <c r="D197" s="206" t="s">
        <v>158</v>
      </c>
      <c r="E197" s="218" t="s">
        <v>1</v>
      </c>
      <c r="F197" s="219" t="s">
        <v>160</v>
      </c>
      <c r="G197" s="217"/>
      <c r="H197" s="220">
        <v>41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158</v>
      </c>
      <c r="AU197" s="226" t="s">
        <v>83</v>
      </c>
      <c r="AV197" s="14" t="s">
        <v>156</v>
      </c>
      <c r="AW197" s="14" t="s">
        <v>29</v>
      </c>
      <c r="AX197" s="14" t="s">
        <v>81</v>
      </c>
      <c r="AY197" s="226" t="s">
        <v>148</v>
      </c>
    </row>
    <row r="198" spans="1:65" s="2" customFormat="1" ht="16.5" customHeight="1">
      <c r="A198" s="34"/>
      <c r="B198" s="35"/>
      <c r="C198" s="227" t="s">
        <v>271</v>
      </c>
      <c r="D198" s="227" t="s">
        <v>171</v>
      </c>
      <c r="E198" s="228" t="s">
        <v>272</v>
      </c>
      <c r="F198" s="229" t="s">
        <v>273</v>
      </c>
      <c r="G198" s="230" t="s">
        <v>181</v>
      </c>
      <c r="H198" s="231">
        <v>41</v>
      </c>
      <c r="I198" s="232"/>
      <c r="J198" s="233">
        <f>ROUND(I198*H198,2)</f>
        <v>0</v>
      </c>
      <c r="K198" s="229" t="s">
        <v>175</v>
      </c>
      <c r="L198" s="234"/>
      <c r="M198" s="235" t="s">
        <v>1</v>
      </c>
      <c r="N198" s="236" t="s">
        <v>38</v>
      </c>
      <c r="O198" s="71"/>
      <c r="P198" s="200">
        <f>O198*H198</f>
        <v>0</v>
      </c>
      <c r="Q198" s="200">
        <v>1.0030000000000001E-2</v>
      </c>
      <c r="R198" s="200">
        <f>Q198*H198</f>
        <v>0.41123000000000004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176</v>
      </c>
      <c r="AT198" s="202" t="s">
        <v>171</v>
      </c>
      <c r="AU198" s="202" t="s">
        <v>83</v>
      </c>
      <c r="AY198" s="17" t="s">
        <v>148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81</v>
      </c>
      <c r="BK198" s="203">
        <f>ROUND(I198*H198,2)</f>
        <v>0</v>
      </c>
      <c r="BL198" s="17" t="s">
        <v>156</v>
      </c>
      <c r="BM198" s="202" t="s">
        <v>274</v>
      </c>
    </row>
    <row r="199" spans="1:65" s="13" customFormat="1">
      <c r="B199" s="204"/>
      <c r="C199" s="205"/>
      <c r="D199" s="206" t="s">
        <v>158</v>
      </c>
      <c r="E199" s="207" t="s">
        <v>1</v>
      </c>
      <c r="F199" s="208" t="s">
        <v>275</v>
      </c>
      <c r="G199" s="205"/>
      <c r="H199" s="209">
        <v>41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158</v>
      </c>
      <c r="AU199" s="215" t="s">
        <v>83</v>
      </c>
      <c r="AV199" s="13" t="s">
        <v>83</v>
      </c>
      <c r="AW199" s="13" t="s">
        <v>29</v>
      </c>
      <c r="AX199" s="13" t="s">
        <v>81</v>
      </c>
      <c r="AY199" s="215" t="s">
        <v>148</v>
      </c>
    </row>
    <row r="200" spans="1:65" s="2" customFormat="1" ht="78" customHeight="1">
      <c r="A200" s="34"/>
      <c r="B200" s="35"/>
      <c r="C200" s="191" t="s">
        <v>7</v>
      </c>
      <c r="D200" s="191" t="s">
        <v>151</v>
      </c>
      <c r="E200" s="192" t="s">
        <v>276</v>
      </c>
      <c r="F200" s="193" t="s">
        <v>277</v>
      </c>
      <c r="G200" s="194" t="s">
        <v>168</v>
      </c>
      <c r="H200" s="195">
        <v>3701</v>
      </c>
      <c r="I200" s="196"/>
      <c r="J200" s="197">
        <f>ROUND(I200*H200,2)</f>
        <v>0</v>
      </c>
      <c r="K200" s="193" t="s">
        <v>1</v>
      </c>
      <c r="L200" s="39"/>
      <c r="M200" s="198" t="s">
        <v>1</v>
      </c>
      <c r="N200" s="199" t="s">
        <v>38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156</v>
      </c>
      <c r="AT200" s="202" t="s">
        <v>151</v>
      </c>
      <c r="AU200" s="202" t="s">
        <v>83</v>
      </c>
      <c r="AY200" s="17" t="s">
        <v>148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81</v>
      </c>
      <c r="BK200" s="203">
        <f>ROUND(I200*H200,2)</f>
        <v>0</v>
      </c>
      <c r="BL200" s="17" t="s">
        <v>156</v>
      </c>
      <c r="BM200" s="202" t="s">
        <v>278</v>
      </c>
    </row>
    <row r="201" spans="1:65" s="13" customFormat="1">
      <c r="B201" s="204"/>
      <c r="C201" s="205"/>
      <c r="D201" s="206" t="s">
        <v>158</v>
      </c>
      <c r="E201" s="207" t="s">
        <v>1</v>
      </c>
      <c r="F201" s="208" t="s">
        <v>279</v>
      </c>
      <c r="G201" s="205"/>
      <c r="H201" s="209">
        <v>392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158</v>
      </c>
      <c r="AU201" s="215" t="s">
        <v>83</v>
      </c>
      <c r="AV201" s="13" t="s">
        <v>83</v>
      </c>
      <c r="AW201" s="13" t="s">
        <v>29</v>
      </c>
      <c r="AX201" s="13" t="s">
        <v>73</v>
      </c>
      <c r="AY201" s="215" t="s">
        <v>148</v>
      </c>
    </row>
    <row r="202" spans="1:65" s="13" customFormat="1">
      <c r="B202" s="204"/>
      <c r="C202" s="205"/>
      <c r="D202" s="206" t="s">
        <v>158</v>
      </c>
      <c r="E202" s="207" t="s">
        <v>1</v>
      </c>
      <c r="F202" s="208" t="s">
        <v>280</v>
      </c>
      <c r="G202" s="205"/>
      <c r="H202" s="209">
        <v>700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158</v>
      </c>
      <c r="AU202" s="215" t="s">
        <v>83</v>
      </c>
      <c r="AV202" s="13" t="s">
        <v>83</v>
      </c>
      <c r="AW202" s="13" t="s">
        <v>29</v>
      </c>
      <c r="AX202" s="13" t="s">
        <v>73</v>
      </c>
      <c r="AY202" s="215" t="s">
        <v>148</v>
      </c>
    </row>
    <row r="203" spans="1:65" s="13" customFormat="1">
      <c r="B203" s="204"/>
      <c r="C203" s="205"/>
      <c r="D203" s="206" t="s">
        <v>158</v>
      </c>
      <c r="E203" s="207" t="s">
        <v>1</v>
      </c>
      <c r="F203" s="208" t="s">
        <v>281</v>
      </c>
      <c r="G203" s="205"/>
      <c r="H203" s="209">
        <v>105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158</v>
      </c>
      <c r="AU203" s="215" t="s">
        <v>83</v>
      </c>
      <c r="AV203" s="13" t="s">
        <v>83</v>
      </c>
      <c r="AW203" s="13" t="s">
        <v>29</v>
      </c>
      <c r="AX203" s="13" t="s">
        <v>73</v>
      </c>
      <c r="AY203" s="215" t="s">
        <v>148</v>
      </c>
    </row>
    <row r="204" spans="1:65" s="13" customFormat="1">
      <c r="B204" s="204"/>
      <c r="C204" s="205"/>
      <c r="D204" s="206" t="s">
        <v>158</v>
      </c>
      <c r="E204" s="207" t="s">
        <v>1</v>
      </c>
      <c r="F204" s="208" t="s">
        <v>282</v>
      </c>
      <c r="G204" s="205"/>
      <c r="H204" s="209">
        <v>420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158</v>
      </c>
      <c r="AU204" s="215" t="s">
        <v>83</v>
      </c>
      <c r="AV204" s="13" t="s">
        <v>83</v>
      </c>
      <c r="AW204" s="13" t="s">
        <v>29</v>
      </c>
      <c r="AX204" s="13" t="s">
        <v>73</v>
      </c>
      <c r="AY204" s="215" t="s">
        <v>148</v>
      </c>
    </row>
    <row r="205" spans="1:65" s="13" customFormat="1">
      <c r="B205" s="204"/>
      <c r="C205" s="205"/>
      <c r="D205" s="206" t="s">
        <v>158</v>
      </c>
      <c r="E205" s="207" t="s">
        <v>1</v>
      </c>
      <c r="F205" s="208" t="s">
        <v>283</v>
      </c>
      <c r="G205" s="205"/>
      <c r="H205" s="209">
        <v>210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158</v>
      </c>
      <c r="AU205" s="215" t="s">
        <v>83</v>
      </c>
      <c r="AV205" s="13" t="s">
        <v>83</v>
      </c>
      <c r="AW205" s="13" t="s">
        <v>29</v>
      </c>
      <c r="AX205" s="13" t="s">
        <v>73</v>
      </c>
      <c r="AY205" s="215" t="s">
        <v>148</v>
      </c>
    </row>
    <row r="206" spans="1:65" s="13" customFormat="1">
      <c r="B206" s="204"/>
      <c r="C206" s="205"/>
      <c r="D206" s="206" t="s">
        <v>158</v>
      </c>
      <c r="E206" s="207" t="s">
        <v>1</v>
      </c>
      <c r="F206" s="208" t="s">
        <v>284</v>
      </c>
      <c r="G206" s="205"/>
      <c r="H206" s="209">
        <v>210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158</v>
      </c>
      <c r="AU206" s="215" t="s">
        <v>83</v>
      </c>
      <c r="AV206" s="13" t="s">
        <v>83</v>
      </c>
      <c r="AW206" s="13" t="s">
        <v>29</v>
      </c>
      <c r="AX206" s="13" t="s">
        <v>73</v>
      </c>
      <c r="AY206" s="215" t="s">
        <v>148</v>
      </c>
    </row>
    <row r="207" spans="1:65" s="13" customFormat="1">
      <c r="B207" s="204"/>
      <c r="C207" s="205"/>
      <c r="D207" s="206" t="s">
        <v>158</v>
      </c>
      <c r="E207" s="207" t="s">
        <v>1</v>
      </c>
      <c r="F207" s="208" t="s">
        <v>285</v>
      </c>
      <c r="G207" s="205"/>
      <c r="H207" s="209">
        <v>70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158</v>
      </c>
      <c r="AU207" s="215" t="s">
        <v>83</v>
      </c>
      <c r="AV207" s="13" t="s">
        <v>83</v>
      </c>
      <c r="AW207" s="13" t="s">
        <v>29</v>
      </c>
      <c r="AX207" s="13" t="s">
        <v>73</v>
      </c>
      <c r="AY207" s="215" t="s">
        <v>148</v>
      </c>
    </row>
    <row r="208" spans="1:65" s="13" customFormat="1">
      <c r="B208" s="204"/>
      <c r="C208" s="205"/>
      <c r="D208" s="206" t="s">
        <v>158</v>
      </c>
      <c r="E208" s="207" t="s">
        <v>1</v>
      </c>
      <c r="F208" s="208" t="s">
        <v>286</v>
      </c>
      <c r="G208" s="205"/>
      <c r="H208" s="209">
        <v>35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158</v>
      </c>
      <c r="AU208" s="215" t="s">
        <v>83</v>
      </c>
      <c r="AV208" s="13" t="s">
        <v>83</v>
      </c>
      <c r="AW208" s="13" t="s">
        <v>29</v>
      </c>
      <c r="AX208" s="13" t="s">
        <v>73</v>
      </c>
      <c r="AY208" s="215" t="s">
        <v>148</v>
      </c>
    </row>
    <row r="209" spans="1:65" s="13" customFormat="1">
      <c r="B209" s="204"/>
      <c r="C209" s="205"/>
      <c r="D209" s="206" t="s">
        <v>158</v>
      </c>
      <c r="E209" s="207" t="s">
        <v>1</v>
      </c>
      <c r="F209" s="208" t="s">
        <v>287</v>
      </c>
      <c r="G209" s="205"/>
      <c r="H209" s="209">
        <v>35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158</v>
      </c>
      <c r="AU209" s="215" t="s">
        <v>83</v>
      </c>
      <c r="AV209" s="13" t="s">
        <v>83</v>
      </c>
      <c r="AW209" s="13" t="s">
        <v>29</v>
      </c>
      <c r="AX209" s="13" t="s">
        <v>73</v>
      </c>
      <c r="AY209" s="215" t="s">
        <v>148</v>
      </c>
    </row>
    <row r="210" spans="1:65" s="13" customFormat="1">
      <c r="B210" s="204"/>
      <c r="C210" s="205"/>
      <c r="D210" s="206" t="s">
        <v>158</v>
      </c>
      <c r="E210" s="207" t="s">
        <v>1</v>
      </c>
      <c r="F210" s="208" t="s">
        <v>288</v>
      </c>
      <c r="G210" s="205"/>
      <c r="H210" s="209">
        <v>70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158</v>
      </c>
      <c r="AU210" s="215" t="s">
        <v>83</v>
      </c>
      <c r="AV210" s="13" t="s">
        <v>83</v>
      </c>
      <c r="AW210" s="13" t="s">
        <v>29</v>
      </c>
      <c r="AX210" s="13" t="s">
        <v>73</v>
      </c>
      <c r="AY210" s="215" t="s">
        <v>148</v>
      </c>
    </row>
    <row r="211" spans="1:65" s="13" customFormat="1">
      <c r="B211" s="204"/>
      <c r="C211" s="205"/>
      <c r="D211" s="206" t="s">
        <v>158</v>
      </c>
      <c r="E211" s="207" t="s">
        <v>1</v>
      </c>
      <c r="F211" s="208" t="s">
        <v>289</v>
      </c>
      <c r="G211" s="205"/>
      <c r="H211" s="209">
        <v>35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158</v>
      </c>
      <c r="AU211" s="215" t="s">
        <v>83</v>
      </c>
      <c r="AV211" s="13" t="s">
        <v>83</v>
      </c>
      <c r="AW211" s="13" t="s">
        <v>29</v>
      </c>
      <c r="AX211" s="13" t="s">
        <v>73</v>
      </c>
      <c r="AY211" s="215" t="s">
        <v>148</v>
      </c>
    </row>
    <row r="212" spans="1:65" s="13" customFormat="1">
      <c r="B212" s="204"/>
      <c r="C212" s="205"/>
      <c r="D212" s="206" t="s">
        <v>158</v>
      </c>
      <c r="E212" s="207" t="s">
        <v>1</v>
      </c>
      <c r="F212" s="208" t="s">
        <v>290</v>
      </c>
      <c r="G212" s="205"/>
      <c r="H212" s="209">
        <v>35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158</v>
      </c>
      <c r="AU212" s="215" t="s">
        <v>83</v>
      </c>
      <c r="AV212" s="13" t="s">
        <v>83</v>
      </c>
      <c r="AW212" s="13" t="s">
        <v>29</v>
      </c>
      <c r="AX212" s="13" t="s">
        <v>73</v>
      </c>
      <c r="AY212" s="215" t="s">
        <v>148</v>
      </c>
    </row>
    <row r="213" spans="1:65" s="13" customFormat="1">
      <c r="B213" s="204"/>
      <c r="C213" s="205"/>
      <c r="D213" s="206" t="s">
        <v>158</v>
      </c>
      <c r="E213" s="207" t="s">
        <v>1</v>
      </c>
      <c r="F213" s="208" t="s">
        <v>291</v>
      </c>
      <c r="G213" s="205"/>
      <c r="H213" s="209">
        <v>140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158</v>
      </c>
      <c r="AU213" s="215" t="s">
        <v>83</v>
      </c>
      <c r="AV213" s="13" t="s">
        <v>83</v>
      </c>
      <c r="AW213" s="13" t="s">
        <v>29</v>
      </c>
      <c r="AX213" s="13" t="s">
        <v>73</v>
      </c>
      <c r="AY213" s="215" t="s">
        <v>148</v>
      </c>
    </row>
    <row r="214" spans="1:65" s="13" customFormat="1">
      <c r="B214" s="204"/>
      <c r="C214" s="205"/>
      <c r="D214" s="206" t="s">
        <v>158</v>
      </c>
      <c r="E214" s="207" t="s">
        <v>1</v>
      </c>
      <c r="F214" s="208" t="s">
        <v>292</v>
      </c>
      <c r="G214" s="205"/>
      <c r="H214" s="209">
        <v>84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158</v>
      </c>
      <c r="AU214" s="215" t="s">
        <v>83</v>
      </c>
      <c r="AV214" s="13" t="s">
        <v>83</v>
      </c>
      <c r="AW214" s="13" t="s">
        <v>29</v>
      </c>
      <c r="AX214" s="13" t="s">
        <v>73</v>
      </c>
      <c r="AY214" s="215" t="s">
        <v>148</v>
      </c>
    </row>
    <row r="215" spans="1:65" s="13" customFormat="1">
      <c r="B215" s="204"/>
      <c r="C215" s="205"/>
      <c r="D215" s="206" t="s">
        <v>158</v>
      </c>
      <c r="E215" s="207" t="s">
        <v>1</v>
      </c>
      <c r="F215" s="208" t="s">
        <v>293</v>
      </c>
      <c r="G215" s="205"/>
      <c r="H215" s="209">
        <v>630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158</v>
      </c>
      <c r="AU215" s="215" t="s">
        <v>83</v>
      </c>
      <c r="AV215" s="13" t="s">
        <v>83</v>
      </c>
      <c r="AW215" s="13" t="s">
        <v>29</v>
      </c>
      <c r="AX215" s="13" t="s">
        <v>73</v>
      </c>
      <c r="AY215" s="215" t="s">
        <v>148</v>
      </c>
    </row>
    <row r="216" spans="1:65" s="13" customFormat="1">
      <c r="B216" s="204"/>
      <c r="C216" s="205"/>
      <c r="D216" s="206" t="s">
        <v>158</v>
      </c>
      <c r="E216" s="207" t="s">
        <v>1</v>
      </c>
      <c r="F216" s="208" t="s">
        <v>294</v>
      </c>
      <c r="G216" s="205"/>
      <c r="H216" s="209">
        <v>280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158</v>
      </c>
      <c r="AU216" s="215" t="s">
        <v>83</v>
      </c>
      <c r="AV216" s="13" t="s">
        <v>83</v>
      </c>
      <c r="AW216" s="13" t="s">
        <v>29</v>
      </c>
      <c r="AX216" s="13" t="s">
        <v>73</v>
      </c>
      <c r="AY216" s="215" t="s">
        <v>148</v>
      </c>
    </row>
    <row r="217" spans="1:65" s="13" customFormat="1">
      <c r="B217" s="204"/>
      <c r="C217" s="205"/>
      <c r="D217" s="206" t="s">
        <v>158</v>
      </c>
      <c r="E217" s="207" t="s">
        <v>1</v>
      </c>
      <c r="F217" s="208" t="s">
        <v>295</v>
      </c>
      <c r="G217" s="205"/>
      <c r="H217" s="209">
        <v>250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158</v>
      </c>
      <c r="AU217" s="215" t="s">
        <v>83</v>
      </c>
      <c r="AV217" s="13" t="s">
        <v>83</v>
      </c>
      <c r="AW217" s="13" t="s">
        <v>29</v>
      </c>
      <c r="AX217" s="13" t="s">
        <v>73</v>
      </c>
      <c r="AY217" s="215" t="s">
        <v>148</v>
      </c>
    </row>
    <row r="218" spans="1:65" s="14" customFormat="1">
      <c r="B218" s="216"/>
      <c r="C218" s="217"/>
      <c r="D218" s="206" t="s">
        <v>158</v>
      </c>
      <c r="E218" s="218" t="s">
        <v>1</v>
      </c>
      <c r="F218" s="219" t="s">
        <v>160</v>
      </c>
      <c r="G218" s="217"/>
      <c r="H218" s="220">
        <v>3701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158</v>
      </c>
      <c r="AU218" s="226" t="s">
        <v>83</v>
      </c>
      <c r="AV218" s="14" t="s">
        <v>156</v>
      </c>
      <c r="AW218" s="14" t="s">
        <v>29</v>
      </c>
      <c r="AX218" s="14" t="s">
        <v>81</v>
      </c>
      <c r="AY218" s="226" t="s">
        <v>148</v>
      </c>
    </row>
    <row r="219" spans="1:65" s="2" customFormat="1" ht="55.5" customHeight="1">
      <c r="A219" s="34"/>
      <c r="B219" s="35"/>
      <c r="C219" s="191" t="s">
        <v>296</v>
      </c>
      <c r="D219" s="191" t="s">
        <v>151</v>
      </c>
      <c r="E219" s="192" t="s">
        <v>297</v>
      </c>
      <c r="F219" s="193" t="s">
        <v>298</v>
      </c>
      <c r="G219" s="194" t="s">
        <v>198</v>
      </c>
      <c r="H219" s="195">
        <v>50</v>
      </c>
      <c r="I219" s="196"/>
      <c r="J219" s="197">
        <f>ROUND(I219*H219,2)</f>
        <v>0</v>
      </c>
      <c r="K219" s="193" t="s">
        <v>175</v>
      </c>
      <c r="L219" s="39"/>
      <c r="M219" s="198" t="s">
        <v>1</v>
      </c>
      <c r="N219" s="199" t="s">
        <v>38</v>
      </c>
      <c r="O219" s="7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2" t="s">
        <v>156</v>
      </c>
      <c r="AT219" s="202" t="s">
        <v>151</v>
      </c>
      <c r="AU219" s="202" t="s">
        <v>83</v>
      </c>
      <c r="AY219" s="17" t="s">
        <v>148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7" t="s">
        <v>81</v>
      </c>
      <c r="BK219" s="203">
        <f>ROUND(I219*H219,2)</f>
        <v>0</v>
      </c>
      <c r="BL219" s="17" t="s">
        <v>156</v>
      </c>
      <c r="BM219" s="202" t="s">
        <v>299</v>
      </c>
    </row>
    <row r="220" spans="1:65" s="13" customFormat="1">
      <c r="B220" s="204"/>
      <c r="C220" s="205"/>
      <c r="D220" s="206" t="s">
        <v>158</v>
      </c>
      <c r="E220" s="207" t="s">
        <v>1</v>
      </c>
      <c r="F220" s="208" t="s">
        <v>300</v>
      </c>
      <c r="G220" s="205"/>
      <c r="H220" s="209">
        <v>50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158</v>
      </c>
      <c r="AU220" s="215" t="s">
        <v>83</v>
      </c>
      <c r="AV220" s="13" t="s">
        <v>83</v>
      </c>
      <c r="AW220" s="13" t="s">
        <v>29</v>
      </c>
      <c r="AX220" s="13" t="s">
        <v>73</v>
      </c>
      <c r="AY220" s="215" t="s">
        <v>148</v>
      </c>
    </row>
    <row r="221" spans="1:65" s="14" customFormat="1">
      <c r="B221" s="216"/>
      <c r="C221" s="217"/>
      <c r="D221" s="206" t="s">
        <v>158</v>
      </c>
      <c r="E221" s="218" t="s">
        <v>1</v>
      </c>
      <c r="F221" s="219" t="s">
        <v>160</v>
      </c>
      <c r="G221" s="217"/>
      <c r="H221" s="220">
        <v>50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158</v>
      </c>
      <c r="AU221" s="226" t="s">
        <v>83</v>
      </c>
      <c r="AV221" s="14" t="s">
        <v>156</v>
      </c>
      <c r="AW221" s="14" t="s">
        <v>29</v>
      </c>
      <c r="AX221" s="14" t="s">
        <v>81</v>
      </c>
      <c r="AY221" s="226" t="s">
        <v>148</v>
      </c>
    </row>
    <row r="222" spans="1:65" s="2" customFormat="1" ht="55.5" customHeight="1">
      <c r="A222" s="34"/>
      <c r="B222" s="35"/>
      <c r="C222" s="191" t="s">
        <v>301</v>
      </c>
      <c r="D222" s="191" t="s">
        <v>151</v>
      </c>
      <c r="E222" s="192" t="s">
        <v>302</v>
      </c>
      <c r="F222" s="193" t="s">
        <v>303</v>
      </c>
      <c r="G222" s="194" t="s">
        <v>198</v>
      </c>
      <c r="H222" s="195">
        <v>50</v>
      </c>
      <c r="I222" s="196"/>
      <c r="J222" s="197">
        <f>ROUND(I222*H222,2)</f>
        <v>0</v>
      </c>
      <c r="K222" s="193" t="s">
        <v>175</v>
      </c>
      <c r="L222" s="39"/>
      <c r="M222" s="198" t="s">
        <v>1</v>
      </c>
      <c r="N222" s="199" t="s">
        <v>38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156</v>
      </c>
      <c r="AT222" s="202" t="s">
        <v>151</v>
      </c>
      <c r="AU222" s="202" t="s">
        <v>83</v>
      </c>
      <c r="AY222" s="17" t="s">
        <v>148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81</v>
      </c>
      <c r="BK222" s="203">
        <f>ROUND(I222*H222,2)</f>
        <v>0</v>
      </c>
      <c r="BL222" s="17" t="s">
        <v>156</v>
      </c>
      <c r="BM222" s="202" t="s">
        <v>304</v>
      </c>
    </row>
    <row r="223" spans="1:65" s="13" customFormat="1">
      <c r="B223" s="204"/>
      <c r="C223" s="205"/>
      <c r="D223" s="206" t="s">
        <v>158</v>
      </c>
      <c r="E223" s="207" t="s">
        <v>1</v>
      </c>
      <c r="F223" s="208" t="s">
        <v>300</v>
      </c>
      <c r="G223" s="205"/>
      <c r="H223" s="209">
        <v>50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158</v>
      </c>
      <c r="AU223" s="215" t="s">
        <v>83</v>
      </c>
      <c r="AV223" s="13" t="s">
        <v>83</v>
      </c>
      <c r="AW223" s="13" t="s">
        <v>29</v>
      </c>
      <c r="AX223" s="13" t="s">
        <v>73</v>
      </c>
      <c r="AY223" s="215" t="s">
        <v>148</v>
      </c>
    </row>
    <row r="224" spans="1:65" s="14" customFormat="1">
      <c r="B224" s="216"/>
      <c r="C224" s="217"/>
      <c r="D224" s="206" t="s">
        <v>158</v>
      </c>
      <c r="E224" s="218" t="s">
        <v>1</v>
      </c>
      <c r="F224" s="219" t="s">
        <v>160</v>
      </c>
      <c r="G224" s="217"/>
      <c r="H224" s="220">
        <v>50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158</v>
      </c>
      <c r="AU224" s="226" t="s">
        <v>83</v>
      </c>
      <c r="AV224" s="14" t="s">
        <v>156</v>
      </c>
      <c r="AW224" s="14" t="s">
        <v>29</v>
      </c>
      <c r="AX224" s="14" t="s">
        <v>81</v>
      </c>
      <c r="AY224" s="226" t="s">
        <v>148</v>
      </c>
    </row>
    <row r="225" spans="1:65" s="2" customFormat="1" ht="55.5" customHeight="1">
      <c r="A225" s="34"/>
      <c r="B225" s="35"/>
      <c r="C225" s="191" t="s">
        <v>305</v>
      </c>
      <c r="D225" s="191" t="s">
        <v>151</v>
      </c>
      <c r="E225" s="192" t="s">
        <v>306</v>
      </c>
      <c r="F225" s="193" t="s">
        <v>307</v>
      </c>
      <c r="G225" s="194" t="s">
        <v>168</v>
      </c>
      <c r="H225" s="195">
        <v>7.5</v>
      </c>
      <c r="I225" s="196"/>
      <c r="J225" s="197">
        <f>ROUND(I225*H225,2)</f>
        <v>0</v>
      </c>
      <c r="K225" s="193" t="s">
        <v>175</v>
      </c>
      <c r="L225" s="39"/>
      <c r="M225" s="198" t="s">
        <v>1</v>
      </c>
      <c r="N225" s="199" t="s">
        <v>38</v>
      </c>
      <c r="O225" s="7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2" t="s">
        <v>156</v>
      </c>
      <c r="AT225" s="202" t="s">
        <v>151</v>
      </c>
      <c r="AU225" s="202" t="s">
        <v>83</v>
      </c>
      <c r="AY225" s="17" t="s">
        <v>148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81</v>
      </c>
      <c r="BK225" s="203">
        <f>ROUND(I225*H225,2)</f>
        <v>0</v>
      </c>
      <c r="BL225" s="17" t="s">
        <v>156</v>
      </c>
      <c r="BM225" s="202" t="s">
        <v>308</v>
      </c>
    </row>
    <row r="226" spans="1:65" s="13" customFormat="1">
      <c r="B226" s="204"/>
      <c r="C226" s="205"/>
      <c r="D226" s="206" t="s">
        <v>158</v>
      </c>
      <c r="E226" s="207" t="s">
        <v>1</v>
      </c>
      <c r="F226" s="208" t="s">
        <v>309</v>
      </c>
      <c r="G226" s="205"/>
      <c r="H226" s="209">
        <v>7.5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158</v>
      </c>
      <c r="AU226" s="215" t="s">
        <v>83</v>
      </c>
      <c r="AV226" s="13" t="s">
        <v>83</v>
      </c>
      <c r="AW226" s="13" t="s">
        <v>29</v>
      </c>
      <c r="AX226" s="13" t="s">
        <v>73</v>
      </c>
      <c r="AY226" s="215" t="s">
        <v>148</v>
      </c>
    </row>
    <row r="227" spans="1:65" s="14" customFormat="1">
      <c r="B227" s="216"/>
      <c r="C227" s="217"/>
      <c r="D227" s="206" t="s">
        <v>158</v>
      </c>
      <c r="E227" s="218" t="s">
        <v>1</v>
      </c>
      <c r="F227" s="219" t="s">
        <v>160</v>
      </c>
      <c r="G227" s="217"/>
      <c r="H227" s="220">
        <v>7.5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158</v>
      </c>
      <c r="AU227" s="226" t="s">
        <v>83</v>
      </c>
      <c r="AV227" s="14" t="s">
        <v>156</v>
      </c>
      <c r="AW227" s="14" t="s">
        <v>29</v>
      </c>
      <c r="AX227" s="14" t="s">
        <v>81</v>
      </c>
      <c r="AY227" s="226" t="s">
        <v>148</v>
      </c>
    </row>
    <row r="228" spans="1:65" s="2" customFormat="1" ht="21.75" customHeight="1">
      <c r="A228" s="34"/>
      <c r="B228" s="35"/>
      <c r="C228" s="227" t="s">
        <v>310</v>
      </c>
      <c r="D228" s="227" t="s">
        <v>171</v>
      </c>
      <c r="E228" s="228" t="s">
        <v>311</v>
      </c>
      <c r="F228" s="229" t="s">
        <v>312</v>
      </c>
      <c r="G228" s="230" t="s">
        <v>168</v>
      </c>
      <c r="H228" s="231">
        <v>4</v>
      </c>
      <c r="I228" s="232"/>
      <c r="J228" s="233">
        <f>ROUND(I228*H228,2)</f>
        <v>0</v>
      </c>
      <c r="K228" s="229" t="s">
        <v>175</v>
      </c>
      <c r="L228" s="234"/>
      <c r="M228" s="235" t="s">
        <v>1</v>
      </c>
      <c r="N228" s="236" t="s">
        <v>38</v>
      </c>
      <c r="O228" s="71"/>
      <c r="P228" s="200">
        <f>O228*H228</f>
        <v>0</v>
      </c>
      <c r="Q228" s="200">
        <v>2.234</v>
      </c>
      <c r="R228" s="200">
        <f>Q228*H228</f>
        <v>8.9359999999999999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176</v>
      </c>
      <c r="AT228" s="202" t="s">
        <v>171</v>
      </c>
      <c r="AU228" s="202" t="s">
        <v>83</v>
      </c>
      <c r="AY228" s="17" t="s">
        <v>148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81</v>
      </c>
      <c r="BK228" s="203">
        <f>ROUND(I228*H228,2)</f>
        <v>0</v>
      </c>
      <c r="BL228" s="17" t="s">
        <v>156</v>
      </c>
      <c r="BM228" s="202" t="s">
        <v>313</v>
      </c>
    </row>
    <row r="229" spans="1:65" s="13" customFormat="1">
      <c r="B229" s="204"/>
      <c r="C229" s="205"/>
      <c r="D229" s="206" t="s">
        <v>158</v>
      </c>
      <c r="E229" s="207" t="s">
        <v>1</v>
      </c>
      <c r="F229" s="208" t="s">
        <v>314</v>
      </c>
      <c r="G229" s="205"/>
      <c r="H229" s="209">
        <v>4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158</v>
      </c>
      <c r="AU229" s="215" t="s">
        <v>83</v>
      </c>
      <c r="AV229" s="13" t="s">
        <v>83</v>
      </c>
      <c r="AW229" s="13" t="s">
        <v>29</v>
      </c>
      <c r="AX229" s="13" t="s">
        <v>73</v>
      </c>
      <c r="AY229" s="215" t="s">
        <v>148</v>
      </c>
    </row>
    <row r="230" spans="1:65" s="14" customFormat="1">
      <c r="B230" s="216"/>
      <c r="C230" s="217"/>
      <c r="D230" s="206" t="s">
        <v>158</v>
      </c>
      <c r="E230" s="218" t="s">
        <v>1</v>
      </c>
      <c r="F230" s="219" t="s">
        <v>160</v>
      </c>
      <c r="G230" s="217"/>
      <c r="H230" s="220">
        <v>4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158</v>
      </c>
      <c r="AU230" s="226" t="s">
        <v>83</v>
      </c>
      <c r="AV230" s="14" t="s">
        <v>156</v>
      </c>
      <c r="AW230" s="14" t="s">
        <v>29</v>
      </c>
      <c r="AX230" s="14" t="s">
        <v>81</v>
      </c>
      <c r="AY230" s="226" t="s">
        <v>148</v>
      </c>
    </row>
    <row r="231" spans="1:65" s="2" customFormat="1" ht="16.5" customHeight="1">
      <c r="A231" s="34"/>
      <c r="B231" s="35"/>
      <c r="C231" s="227" t="s">
        <v>315</v>
      </c>
      <c r="D231" s="227" t="s">
        <v>171</v>
      </c>
      <c r="E231" s="228" t="s">
        <v>316</v>
      </c>
      <c r="F231" s="229" t="s">
        <v>317</v>
      </c>
      <c r="G231" s="230" t="s">
        <v>181</v>
      </c>
      <c r="H231" s="231">
        <v>50</v>
      </c>
      <c r="I231" s="232"/>
      <c r="J231" s="233">
        <f>ROUND(I231*H231,2)</f>
        <v>0</v>
      </c>
      <c r="K231" s="229" t="s">
        <v>175</v>
      </c>
      <c r="L231" s="234"/>
      <c r="M231" s="235" t="s">
        <v>1</v>
      </c>
      <c r="N231" s="236" t="s">
        <v>38</v>
      </c>
      <c r="O231" s="71"/>
      <c r="P231" s="200">
        <f>O231*H231</f>
        <v>0</v>
      </c>
      <c r="Q231" s="200">
        <v>0.13200000000000001</v>
      </c>
      <c r="R231" s="200">
        <f>Q231*H231</f>
        <v>6.6000000000000005</v>
      </c>
      <c r="S231" s="200">
        <v>0</v>
      </c>
      <c r="T231" s="20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2" t="s">
        <v>176</v>
      </c>
      <c r="AT231" s="202" t="s">
        <v>171</v>
      </c>
      <c r="AU231" s="202" t="s">
        <v>83</v>
      </c>
      <c r="AY231" s="17" t="s">
        <v>148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7" t="s">
        <v>81</v>
      </c>
      <c r="BK231" s="203">
        <f>ROUND(I231*H231,2)</f>
        <v>0</v>
      </c>
      <c r="BL231" s="17" t="s">
        <v>156</v>
      </c>
      <c r="BM231" s="202" t="s">
        <v>318</v>
      </c>
    </row>
    <row r="232" spans="1:65" s="13" customFormat="1">
      <c r="B232" s="204"/>
      <c r="C232" s="205"/>
      <c r="D232" s="206" t="s">
        <v>158</v>
      </c>
      <c r="E232" s="207" t="s">
        <v>1</v>
      </c>
      <c r="F232" s="208" t="s">
        <v>319</v>
      </c>
      <c r="G232" s="205"/>
      <c r="H232" s="209">
        <v>50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158</v>
      </c>
      <c r="AU232" s="215" t="s">
        <v>83</v>
      </c>
      <c r="AV232" s="13" t="s">
        <v>83</v>
      </c>
      <c r="AW232" s="13" t="s">
        <v>29</v>
      </c>
      <c r="AX232" s="13" t="s">
        <v>73</v>
      </c>
      <c r="AY232" s="215" t="s">
        <v>148</v>
      </c>
    </row>
    <row r="233" spans="1:65" s="14" customFormat="1">
      <c r="B233" s="216"/>
      <c r="C233" s="217"/>
      <c r="D233" s="206" t="s">
        <v>158</v>
      </c>
      <c r="E233" s="218" t="s">
        <v>1</v>
      </c>
      <c r="F233" s="219" t="s">
        <v>160</v>
      </c>
      <c r="G233" s="217"/>
      <c r="H233" s="220">
        <v>50</v>
      </c>
      <c r="I233" s="221"/>
      <c r="J233" s="217"/>
      <c r="K233" s="217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158</v>
      </c>
      <c r="AU233" s="226" t="s">
        <v>83</v>
      </c>
      <c r="AV233" s="14" t="s">
        <v>156</v>
      </c>
      <c r="AW233" s="14" t="s">
        <v>29</v>
      </c>
      <c r="AX233" s="14" t="s">
        <v>81</v>
      </c>
      <c r="AY233" s="226" t="s">
        <v>148</v>
      </c>
    </row>
    <row r="234" spans="1:65" s="2" customFormat="1" ht="16.5" customHeight="1">
      <c r="A234" s="34"/>
      <c r="B234" s="35"/>
      <c r="C234" s="227" t="s">
        <v>320</v>
      </c>
      <c r="D234" s="227" t="s">
        <v>171</v>
      </c>
      <c r="E234" s="228" t="s">
        <v>321</v>
      </c>
      <c r="F234" s="229" t="s">
        <v>322</v>
      </c>
      <c r="G234" s="230" t="s">
        <v>181</v>
      </c>
      <c r="H234" s="231">
        <v>100</v>
      </c>
      <c r="I234" s="232"/>
      <c r="J234" s="233">
        <f>ROUND(I234*H234,2)</f>
        <v>0</v>
      </c>
      <c r="K234" s="229" t="s">
        <v>175</v>
      </c>
      <c r="L234" s="234"/>
      <c r="M234" s="235" t="s">
        <v>1</v>
      </c>
      <c r="N234" s="236" t="s">
        <v>38</v>
      </c>
      <c r="O234" s="71"/>
      <c r="P234" s="200">
        <f>O234*H234</f>
        <v>0</v>
      </c>
      <c r="Q234" s="200">
        <v>4.7E-2</v>
      </c>
      <c r="R234" s="200">
        <f>Q234*H234</f>
        <v>4.7</v>
      </c>
      <c r="S234" s="200">
        <v>0</v>
      </c>
      <c r="T234" s="201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2" t="s">
        <v>176</v>
      </c>
      <c r="AT234" s="202" t="s">
        <v>171</v>
      </c>
      <c r="AU234" s="202" t="s">
        <v>83</v>
      </c>
      <c r="AY234" s="17" t="s">
        <v>148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7" t="s">
        <v>81</v>
      </c>
      <c r="BK234" s="203">
        <f>ROUND(I234*H234,2)</f>
        <v>0</v>
      </c>
      <c r="BL234" s="17" t="s">
        <v>156</v>
      </c>
      <c r="BM234" s="202" t="s">
        <v>323</v>
      </c>
    </row>
    <row r="235" spans="1:65" s="13" customFormat="1">
      <c r="B235" s="204"/>
      <c r="C235" s="205"/>
      <c r="D235" s="206" t="s">
        <v>158</v>
      </c>
      <c r="E235" s="207" t="s">
        <v>1</v>
      </c>
      <c r="F235" s="208" t="s">
        <v>324</v>
      </c>
      <c r="G235" s="205"/>
      <c r="H235" s="209">
        <v>100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158</v>
      </c>
      <c r="AU235" s="215" t="s">
        <v>83</v>
      </c>
      <c r="AV235" s="13" t="s">
        <v>83</v>
      </c>
      <c r="AW235" s="13" t="s">
        <v>29</v>
      </c>
      <c r="AX235" s="13" t="s">
        <v>73</v>
      </c>
      <c r="AY235" s="215" t="s">
        <v>148</v>
      </c>
    </row>
    <row r="236" spans="1:65" s="14" customFormat="1">
      <c r="B236" s="216"/>
      <c r="C236" s="217"/>
      <c r="D236" s="206" t="s">
        <v>158</v>
      </c>
      <c r="E236" s="218" t="s">
        <v>1</v>
      </c>
      <c r="F236" s="219" t="s">
        <v>160</v>
      </c>
      <c r="G236" s="217"/>
      <c r="H236" s="220">
        <v>100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158</v>
      </c>
      <c r="AU236" s="226" t="s">
        <v>83</v>
      </c>
      <c r="AV236" s="14" t="s">
        <v>156</v>
      </c>
      <c r="AW236" s="14" t="s">
        <v>29</v>
      </c>
      <c r="AX236" s="14" t="s">
        <v>81</v>
      </c>
      <c r="AY236" s="226" t="s">
        <v>148</v>
      </c>
    </row>
    <row r="237" spans="1:65" s="2" customFormat="1" ht="16.5" customHeight="1">
      <c r="A237" s="34"/>
      <c r="B237" s="35"/>
      <c r="C237" s="227" t="s">
        <v>325</v>
      </c>
      <c r="D237" s="227" t="s">
        <v>171</v>
      </c>
      <c r="E237" s="228" t="s">
        <v>326</v>
      </c>
      <c r="F237" s="229" t="s">
        <v>327</v>
      </c>
      <c r="G237" s="230" t="s">
        <v>174</v>
      </c>
      <c r="H237" s="231">
        <v>15</v>
      </c>
      <c r="I237" s="232"/>
      <c r="J237" s="233">
        <f>ROUND(I237*H237,2)</f>
        <v>0</v>
      </c>
      <c r="K237" s="229" t="s">
        <v>175</v>
      </c>
      <c r="L237" s="234"/>
      <c r="M237" s="235" t="s">
        <v>1</v>
      </c>
      <c r="N237" s="236" t="s">
        <v>38</v>
      </c>
      <c r="O237" s="71"/>
      <c r="P237" s="200">
        <f>O237*H237</f>
        <v>0</v>
      </c>
      <c r="Q237" s="200">
        <v>1</v>
      </c>
      <c r="R237" s="200">
        <f>Q237*H237</f>
        <v>15</v>
      </c>
      <c r="S237" s="200">
        <v>0</v>
      </c>
      <c r="T237" s="20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2" t="s">
        <v>176</v>
      </c>
      <c r="AT237" s="202" t="s">
        <v>171</v>
      </c>
      <c r="AU237" s="202" t="s">
        <v>83</v>
      </c>
      <c r="AY237" s="17" t="s">
        <v>148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7" t="s">
        <v>81</v>
      </c>
      <c r="BK237" s="203">
        <f>ROUND(I237*H237,2)</f>
        <v>0</v>
      </c>
      <c r="BL237" s="17" t="s">
        <v>156</v>
      </c>
      <c r="BM237" s="202" t="s">
        <v>328</v>
      </c>
    </row>
    <row r="238" spans="1:65" s="13" customFormat="1">
      <c r="B238" s="204"/>
      <c r="C238" s="205"/>
      <c r="D238" s="206" t="s">
        <v>158</v>
      </c>
      <c r="E238" s="207" t="s">
        <v>1</v>
      </c>
      <c r="F238" s="208" t="s">
        <v>329</v>
      </c>
      <c r="G238" s="205"/>
      <c r="H238" s="209">
        <v>15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158</v>
      </c>
      <c r="AU238" s="215" t="s">
        <v>83</v>
      </c>
      <c r="AV238" s="13" t="s">
        <v>83</v>
      </c>
      <c r="AW238" s="13" t="s">
        <v>29</v>
      </c>
      <c r="AX238" s="13" t="s">
        <v>73</v>
      </c>
      <c r="AY238" s="215" t="s">
        <v>148</v>
      </c>
    </row>
    <row r="239" spans="1:65" s="14" customFormat="1">
      <c r="B239" s="216"/>
      <c r="C239" s="217"/>
      <c r="D239" s="206" t="s">
        <v>158</v>
      </c>
      <c r="E239" s="218" t="s">
        <v>1</v>
      </c>
      <c r="F239" s="219" t="s">
        <v>160</v>
      </c>
      <c r="G239" s="217"/>
      <c r="H239" s="220">
        <v>15</v>
      </c>
      <c r="I239" s="221"/>
      <c r="J239" s="217"/>
      <c r="K239" s="217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158</v>
      </c>
      <c r="AU239" s="226" t="s">
        <v>83</v>
      </c>
      <c r="AV239" s="14" t="s">
        <v>156</v>
      </c>
      <c r="AW239" s="14" t="s">
        <v>29</v>
      </c>
      <c r="AX239" s="14" t="s">
        <v>81</v>
      </c>
      <c r="AY239" s="226" t="s">
        <v>148</v>
      </c>
    </row>
    <row r="240" spans="1:65" s="2" customFormat="1" ht="55.5" customHeight="1">
      <c r="A240" s="34"/>
      <c r="B240" s="35"/>
      <c r="C240" s="191" t="s">
        <v>330</v>
      </c>
      <c r="D240" s="191" t="s">
        <v>151</v>
      </c>
      <c r="E240" s="192" t="s">
        <v>331</v>
      </c>
      <c r="F240" s="193" t="s">
        <v>332</v>
      </c>
      <c r="G240" s="194" t="s">
        <v>154</v>
      </c>
      <c r="H240" s="195">
        <v>1800</v>
      </c>
      <c r="I240" s="196"/>
      <c r="J240" s="197">
        <f>ROUND(I240*H240,2)</f>
        <v>0</v>
      </c>
      <c r="K240" s="193" t="s">
        <v>175</v>
      </c>
      <c r="L240" s="39"/>
      <c r="M240" s="198" t="s">
        <v>1</v>
      </c>
      <c r="N240" s="199" t="s">
        <v>38</v>
      </c>
      <c r="O240" s="71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2" t="s">
        <v>156</v>
      </c>
      <c r="AT240" s="202" t="s">
        <v>151</v>
      </c>
      <c r="AU240" s="202" t="s">
        <v>83</v>
      </c>
      <c r="AY240" s="17" t="s">
        <v>148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7" t="s">
        <v>81</v>
      </c>
      <c r="BK240" s="203">
        <f>ROUND(I240*H240,2)</f>
        <v>0</v>
      </c>
      <c r="BL240" s="17" t="s">
        <v>156</v>
      </c>
      <c r="BM240" s="202" t="s">
        <v>333</v>
      </c>
    </row>
    <row r="241" spans="1:65" s="13" customFormat="1">
      <c r="B241" s="204"/>
      <c r="C241" s="205"/>
      <c r="D241" s="206" t="s">
        <v>158</v>
      </c>
      <c r="E241" s="207" t="s">
        <v>1</v>
      </c>
      <c r="F241" s="208" t="s">
        <v>334</v>
      </c>
      <c r="G241" s="205"/>
      <c r="H241" s="209">
        <v>1800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158</v>
      </c>
      <c r="AU241" s="215" t="s">
        <v>83</v>
      </c>
      <c r="AV241" s="13" t="s">
        <v>83</v>
      </c>
      <c r="AW241" s="13" t="s">
        <v>29</v>
      </c>
      <c r="AX241" s="13" t="s">
        <v>73</v>
      </c>
      <c r="AY241" s="215" t="s">
        <v>148</v>
      </c>
    </row>
    <row r="242" spans="1:65" s="14" customFormat="1">
      <c r="B242" s="216"/>
      <c r="C242" s="217"/>
      <c r="D242" s="206" t="s">
        <v>158</v>
      </c>
      <c r="E242" s="218" t="s">
        <v>1</v>
      </c>
      <c r="F242" s="219" t="s">
        <v>160</v>
      </c>
      <c r="G242" s="217"/>
      <c r="H242" s="220">
        <v>1800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158</v>
      </c>
      <c r="AU242" s="226" t="s">
        <v>83</v>
      </c>
      <c r="AV242" s="14" t="s">
        <v>156</v>
      </c>
      <c r="AW242" s="14" t="s">
        <v>29</v>
      </c>
      <c r="AX242" s="14" t="s">
        <v>81</v>
      </c>
      <c r="AY242" s="226" t="s">
        <v>148</v>
      </c>
    </row>
    <row r="243" spans="1:65" s="12" customFormat="1" ht="25.9" customHeight="1">
      <c r="B243" s="175"/>
      <c r="C243" s="176"/>
      <c r="D243" s="177" t="s">
        <v>72</v>
      </c>
      <c r="E243" s="178" t="s">
        <v>335</v>
      </c>
      <c r="F243" s="178" t="s">
        <v>336</v>
      </c>
      <c r="G243" s="176"/>
      <c r="H243" s="176"/>
      <c r="I243" s="179"/>
      <c r="J243" s="180">
        <f>BK243</f>
        <v>0</v>
      </c>
      <c r="K243" s="176"/>
      <c r="L243" s="181"/>
      <c r="M243" s="182"/>
      <c r="N243" s="183"/>
      <c r="O243" s="183"/>
      <c r="P243" s="184">
        <f>SUM(P244:P257)</f>
        <v>0</v>
      </c>
      <c r="Q243" s="183"/>
      <c r="R243" s="184">
        <f>SUM(R244:R257)</f>
        <v>0</v>
      </c>
      <c r="S243" s="183"/>
      <c r="T243" s="185">
        <f>SUM(T244:T257)</f>
        <v>0</v>
      </c>
      <c r="AR243" s="186" t="s">
        <v>156</v>
      </c>
      <c r="AT243" s="187" t="s">
        <v>72</v>
      </c>
      <c r="AU243" s="187" t="s">
        <v>73</v>
      </c>
      <c r="AY243" s="186" t="s">
        <v>148</v>
      </c>
      <c r="BK243" s="188">
        <f>SUM(BK244:BK257)</f>
        <v>0</v>
      </c>
    </row>
    <row r="244" spans="1:65" s="2" customFormat="1" ht="218.65" customHeight="1">
      <c r="A244" s="34"/>
      <c r="B244" s="35"/>
      <c r="C244" s="191" t="s">
        <v>337</v>
      </c>
      <c r="D244" s="191" t="s">
        <v>151</v>
      </c>
      <c r="E244" s="192" t="s">
        <v>338</v>
      </c>
      <c r="F244" s="193" t="s">
        <v>339</v>
      </c>
      <c r="G244" s="194" t="s">
        <v>174</v>
      </c>
      <c r="H244" s="195">
        <v>2219.0940000000001</v>
      </c>
      <c r="I244" s="196"/>
      <c r="J244" s="197">
        <f>ROUND(I244*H244,2)</f>
        <v>0</v>
      </c>
      <c r="K244" s="193" t="s">
        <v>175</v>
      </c>
      <c r="L244" s="39"/>
      <c r="M244" s="198" t="s">
        <v>1</v>
      </c>
      <c r="N244" s="199" t="s">
        <v>38</v>
      </c>
      <c r="O244" s="71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2" t="s">
        <v>340</v>
      </c>
      <c r="AT244" s="202" t="s">
        <v>151</v>
      </c>
      <c r="AU244" s="202" t="s">
        <v>81</v>
      </c>
      <c r="AY244" s="17" t="s">
        <v>148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7" t="s">
        <v>81</v>
      </c>
      <c r="BK244" s="203">
        <f>ROUND(I244*H244,2)</f>
        <v>0</v>
      </c>
      <c r="BL244" s="17" t="s">
        <v>340</v>
      </c>
      <c r="BM244" s="202" t="s">
        <v>341</v>
      </c>
    </row>
    <row r="245" spans="1:65" s="13" customFormat="1">
      <c r="B245" s="204"/>
      <c r="C245" s="205"/>
      <c r="D245" s="206" t="s">
        <v>158</v>
      </c>
      <c r="E245" s="207" t="s">
        <v>1</v>
      </c>
      <c r="F245" s="208" t="s">
        <v>342</v>
      </c>
      <c r="G245" s="205"/>
      <c r="H245" s="209">
        <v>2000</v>
      </c>
      <c r="I245" s="210"/>
      <c r="J245" s="205"/>
      <c r="K245" s="205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158</v>
      </c>
      <c r="AU245" s="215" t="s">
        <v>81</v>
      </c>
      <c r="AV245" s="13" t="s">
        <v>83</v>
      </c>
      <c r="AW245" s="13" t="s">
        <v>29</v>
      </c>
      <c r="AX245" s="13" t="s">
        <v>73</v>
      </c>
      <c r="AY245" s="215" t="s">
        <v>148</v>
      </c>
    </row>
    <row r="246" spans="1:65" s="13" customFormat="1">
      <c r="B246" s="204"/>
      <c r="C246" s="205"/>
      <c r="D246" s="206" t="s">
        <v>158</v>
      </c>
      <c r="E246" s="207" t="s">
        <v>1</v>
      </c>
      <c r="F246" s="208" t="s">
        <v>343</v>
      </c>
      <c r="G246" s="205"/>
      <c r="H246" s="209">
        <v>116.9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158</v>
      </c>
      <c r="AU246" s="215" t="s">
        <v>81</v>
      </c>
      <c r="AV246" s="13" t="s">
        <v>83</v>
      </c>
      <c r="AW246" s="13" t="s">
        <v>29</v>
      </c>
      <c r="AX246" s="13" t="s">
        <v>73</v>
      </c>
      <c r="AY246" s="215" t="s">
        <v>148</v>
      </c>
    </row>
    <row r="247" spans="1:65" s="13" customFormat="1">
      <c r="B247" s="204"/>
      <c r="C247" s="205"/>
      <c r="D247" s="206" t="s">
        <v>158</v>
      </c>
      <c r="E247" s="207" t="s">
        <v>1</v>
      </c>
      <c r="F247" s="208" t="s">
        <v>344</v>
      </c>
      <c r="G247" s="205"/>
      <c r="H247" s="209">
        <v>44.451999999999998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158</v>
      </c>
      <c r="AU247" s="215" t="s">
        <v>81</v>
      </c>
      <c r="AV247" s="13" t="s">
        <v>83</v>
      </c>
      <c r="AW247" s="13" t="s">
        <v>29</v>
      </c>
      <c r="AX247" s="13" t="s">
        <v>73</v>
      </c>
      <c r="AY247" s="215" t="s">
        <v>148</v>
      </c>
    </row>
    <row r="248" spans="1:65" s="13" customFormat="1">
      <c r="B248" s="204"/>
      <c r="C248" s="205"/>
      <c r="D248" s="206" t="s">
        <v>158</v>
      </c>
      <c r="E248" s="207" t="s">
        <v>1</v>
      </c>
      <c r="F248" s="208" t="s">
        <v>345</v>
      </c>
      <c r="G248" s="205"/>
      <c r="H248" s="209">
        <v>57.741999999999997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158</v>
      </c>
      <c r="AU248" s="215" t="s">
        <v>81</v>
      </c>
      <c r="AV248" s="13" t="s">
        <v>83</v>
      </c>
      <c r="AW248" s="13" t="s">
        <v>29</v>
      </c>
      <c r="AX248" s="13" t="s">
        <v>73</v>
      </c>
      <c r="AY248" s="215" t="s">
        <v>148</v>
      </c>
    </row>
    <row r="249" spans="1:65" s="14" customFormat="1">
      <c r="B249" s="216"/>
      <c r="C249" s="217"/>
      <c r="D249" s="206" t="s">
        <v>158</v>
      </c>
      <c r="E249" s="218" t="s">
        <v>1</v>
      </c>
      <c r="F249" s="219" t="s">
        <v>160</v>
      </c>
      <c r="G249" s="217"/>
      <c r="H249" s="220">
        <v>2219.0940000000001</v>
      </c>
      <c r="I249" s="221"/>
      <c r="J249" s="217"/>
      <c r="K249" s="217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158</v>
      </c>
      <c r="AU249" s="226" t="s">
        <v>81</v>
      </c>
      <c r="AV249" s="14" t="s">
        <v>156</v>
      </c>
      <c r="AW249" s="14" t="s">
        <v>29</v>
      </c>
      <c r="AX249" s="14" t="s">
        <v>81</v>
      </c>
      <c r="AY249" s="226" t="s">
        <v>148</v>
      </c>
    </row>
    <row r="250" spans="1:65" s="2" customFormat="1" ht="218.65" customHeight="1">
      <c r="A250" s="34"/>
      <c r="B250" s="35"/>
      <c r="C250" s="191" t="s">
        <v>346</v>
      </c>
      <c r="D250" s="191" t="s">
        <v>151</v>
      </c>
      <c r="E250" s="192" t="s">
        <v>347</v>
      </c>
      <c r="F250" s="193" t="s">
        <v>348</v>
      </c>
      <c r="G250" s="194" t="s">
        <v>174</v>
      </c>
      <c r="H250" s="195">
        <v>6648.7</v>
      </c>
      <c r="I250" s="196"/>
      <c r="J250" s="197">
        <f>ROUND(I250*H250,2)</f>
        <v>0</v>
      </c>
      <c r="K250" s="193" t="s">
        <v>175</v>
      </c>
      <c r="L250" s="39"/>
      <c r="M250" s="198" t="s">
        <v>1</v>
      </c>
      <c r="N250" s="199" t="s">
        <v>38</v>
      </c>
      <c r="O250" s="71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2" t="s">
        <v>340</v>
      </c>
      <c r="AT250" s="202" t="s">
        <v>151</v>
      </c>
      <c r="AU250" s="202" t="s">
        <v>81</v>
      </c>
      <c r="AY250" s="17" t="s">
        <v>148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7" t="s">
        <v>81</v>
      </c>
      <c r="BK250" s="203">
        <f>ROUND(I250*H250,2)</f>
        <v>0</v>
      </c>
      <c r="BL250" s="17" t="s">
        <v>340</v>
      </c>
      <c r="BM250" s="202" t="s">
        <v>349</v>
      </c>
    </row>
    <row r="251" spans="1:65" s="13" customFormat="1">
      <c r="B251" s="204"/>
      <c r="C251" s="205"/>
      <c r="D251" s="206" t="s">
        <v>158</v>
      </c>
      <c r="E251" s="207" t="s">
        <v>1</v>
      </c>
      <c r="F251" s="208" t="s">
        <v>350</v>
      </c>
      <c r="G251" s="205"/>
      <c r="H251" s="209">
        <v>6520.5</v>
      </c>
      <c r="I251" s="210"/>
      <c r="J251" s="205"/>
      <c r="K251" s="205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158</v>
      </c>
      <c r="AU251" s="215" t="s">
        <v>81</v>
      </c>
      <c r="AV251" s="13" t="s">
        <v>83</v>
      </c>
      <c r="AW251" s="13" t="s">
        <v>29</v>
      </c>
      <c r="AX251" s="13" t="s">
        <v>73</v>
      </c>
      <c r="AY251" s="215" t="s">
        <v>148</v>
      </c>
    </row>
    <row r="252" spans="1:65" s="13" customFormat="1">
      <c r="B252" s="204"/>
      <c r="C252" s="205"/>
      <c r="D252" s="206" t="s">
        <v>158</v>
      </c>
      <c r="E252" s="207" t="s">
        <v>1</v>
      </c>
      <c r="F252" s="208" t="s">
        <v>351</v>
      </c>
      <c r="G252" s="205"/>
      <c r="H252" s="209">
        <v>116.9</v>
      </c>
      <c r="I252" s="210"/>
      <c r="J252" s="205"/>
      <c r="K252" s="205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158</v>
      </c>
      <c r="AU252" s="215" t="s">
        <v>81</v>
      </c>
      <c r="AV252" s="13" t="s">
        <v>83</v>
      </c>
      <c r="AW252" s="13" t="s">
        <v>29</v>
      </c>
      <c r="AX252" s="13" t="s">
        <v>73</v>
      </c>
      <c r="AY252" s="215" t="s">
        <v>148</v>
      </c>
    </row>
    <row r="253" spans="1:65" s="13" customFormat="1">
      <c r="B253" s="204"/>
      <c r="C253" s="205"/>
      <c r="D253" s="206" t="s">
        <v>158</v>
      </c>
      <c r="E253" s="207" t="s">
        <v>1</v>
      </c>
      <c r="F253" s="208" t="s">
        <v>352</v>
      </c>
      <c r="G253" s="205"/>
      <c r="H253" s="209">
        <v>11.3</v>
      </c>
      <c r="I253" s="210"/>
      <c r="J253" s="205"/>
      <c r="K253" s="205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158</v>
      </c>
      <c r="AU253" s="215" t="s">
        <v>81</v>
      </c>
      <c r="AV253" s="13" t="s">
        <v>83</v>
      </c>
      <c r="AW253" s="13" t="s">
        <v>29</v>
      </c>
      <c r="AX253" s="13" t="s">
        <v>73</v>
      </c>
      <c r="AY253" s="215" t="s">
        <v>148</v>
      </c>
    </row>
    <row r="254" spans="1:65" s="14" customFormat="1">
      <c r="B254" s="216"/>
      <c r="C254" s="217"/>
      <c r="D254" s="206" t="s">
        <v>158</v>
      </c>
      <c r="E254" s="218" t="s">
        <v>1</v>
      </c>
      <c r="F254" s="219" t="s">
        <v>160</v>
      </c>
      <c r="G254" s="217"/>
      <c r="H254" s="220">
        <v>6648.7</v>
      </c>
      <c r="I254" s="221"/>
      <c r="J254" s="217"/>
      <c r="K254" s="217"/>
      <c r="L254" s="222"/>
      <c r="M254" s="223"/>
      <c r="N254" s="224"/>
      <c r="O254" s="224"/>
      <c r="P254" s="224"/>
      <c r="Q254" s="224"/>
      <c r="R254" s="224"/>
      <c r="S254" s="224"/>
      <c r="T254" s="225"/>
      <c r="AT254" s="226" t="s">
        <v>158</v>
      </c>
      <c r="AU254" s="226" t="s">
        <v>81</v>
      </c>
      <c r="AV254" s="14" t="s">
        <v>156</v>
      </c>
      <c r="AW254" s="14" t="s">
        <v>29</v>
      </c>
      <c r="AX254" s="14" t="s">
        <v>81</v>
      </c>
      <c r="AY254" s="226" t="s">
        <v>148</v>
      </c>
    </row>
    <row r="255" spans="1:65" s="2" customFormat="1" ht="90" customHeight="1">
      <c r="A255" s="34"/>
      <c r="B255" s="35"/>
      <c r="C255" s="191" t="s">
        <v>353</v>
      </c>
      <c r="D255" s="191" t="s">
        <v>151</v>
      </c>
      <c r="E255" s="192" t="s">
        <v>354</v>
      </c>
      <c r="F255" s="193" t="s">
        <v>355</v>
      </c>
      <c r="G255" s="194" t="s">
        <v>181</v>
      </c>
      <c r="H255" s="195">
        <v>5</v>
      </c>
      <c r="I255" s="196"/>
      <c r="J255" s="197">
        <f>ROUND(I255*H255,2)</f>
        <v>0</v>
      </c>
      <c r="K255" s="193" t="s">
        <v>175</v>
      </c>
      <c r="L255" s="39"/>
      <c r="M255" s="198" t="s">
        <v>1</v>
      </c>
      <c r="N255" s="199" t="s">
        <v>38</v>
      </c>
      <c r="O255" s="71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2" t="s">
        <v>340</v>
      </c>
      <c r="AT255" s="202" t="s">
        <v>151</v>
      </c>
      <c r="AU255" s="202" t="s">
        <v>81</v>
      </c>
      <c r="AY255" s="17" t="s">
        <v>148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7" t="s">
        <v>81</v>
      </c>
      <c r="BK255" s="203">
        <f>ROUND(I255*H255,2)</f>
        <v>0</v>
      </c>
      <c r="BL255" s="17" t="s">
        <v>340</v>
      </c>
      <c r="BM255" s="202" t="s">
        <v>356</v>
      </c>
    </row>
    <row r="256" spans="1:65" s="13" customFormat="1">
      <c r="B256" s="204"/>
      <c r="C256" s="205"/>
      <c r="D256" s="206" t="s">
        <v>158</v>
      </c>
      <c r="E256" s="207" t="s">
        <v>1</v>
      </c>
      <c r="F256" s="208" t="s">
        <v>149</v>
      </c>
      <c r="G256" s="205"/>
      <c r="H256" s="209">
        <v>5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158</v>
      </c>
      <c r="AU256" s="215" t="s">
        <v>81</v>
      </c>
      <c r="AV256" s="13" t="s">
        <v>83</v>
      </c>
      <c r="AW256" s="13" t="s">
        <v>29</v>
      </c>
      <c r="AX256" s="13" t="s">
        <v>73</v>
      </c>
      <c r="AY256" s="215" t="s">
        <v>148</v>
      </c>
    </row>
    <row r="257" spans="1:51" s="14" customFormat="1">
      <c r="B257" s="216"/>
      <c r="C257" s="217"/>
      <c r="D257" s="206" t="s">
        <v>158</v>
      </c>
      <c r="E257" s="218" t="s">
        <v>1</v>
      </c>
      <c r="F257" s="219" t="s">
        <v>160</v>
      </c>
      <c r="G257" s="217"/>
      <c r="H257" s="220">
        <v>5</v>
      </c>
      <c r="I257" s="221"/>
      <c r="J257" s="217"/>
      <c r="K257" s="217"/>
      <c r="L257" s="222"/>
      <c r="M257" s="247"/>
      <c r="N257" s="248"/>
      <c r="O257" s="248"/>
      <c r="P257" s="248"/>
      <c r="Q257" s="248"/>
      <c r="R257" s="248"/>
      <c r="S257" s="248"/>
      <c r="T257" s="249"/>
      <c r="AT257" s="226" t="s">
        <v>158</v>
      </c>
      <c r="AU257" s="226" t="s">
        <v>81</v>
      </c>
      <c r="AV257" s="14" t="s">
        <v>156</v>
      </c>
      <c r="AW257" s="14" t="s">
        <v>29</v>
      </c>
      <c r="AX257" s="14" t="s">
        <v>81</v>
      </c>
      <c r="AY257" s="226" t="s">
        <v>148</v>
      </c>
    </row>
    <row r="258" spans="1:51" s="2" customFormat="1" ht="6.95" customHeight="1">
      <c r="A258" s="34"/>
      <c r="B258" s="54"/>
      <c r="C258" s="55"/>
      <c r="D258" s="55"/>
      <c r="E258" s="55"/>
      <c r="F258" s="55"/>
      <c r="G258" s="55"/>
      <c r="H258" s="55"/>
      <c r="I258" s="55"/>
      <c r="J258" s="55"/>
      <c r="K258" s="55"/>
      <c r="L258" s="39"/>
      <c r="M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</row>
  </sheetData>
  <sheetProtection algorithmName="SHA-512" hashValue="P/yZ1ALfN6gTDjR2CGWSmI+Sg2KNg4n8zPJYC14E79f0jAzcAYblojhdbK/9vsVzt52yreuect3v3bmMHehCJg==" saltValue="pgEBNkhnk3lJYtP2+MiIRg==" spinCount="100000" sheet="1" objects="1" scenarios="1" formatColumns="0" formatRows="0" autoFilter="0"/>
  <autoFilter ref="C118:K25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3"/>
  <sheetViews>
    <sheetView showGridLines="0" topLeftCell="A298" workbookViewId="0">
      <selection activeCell="K310" sqref="K3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86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9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02" t="s">
        <v>357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30. 10. 2020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26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27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9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26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31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26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6" t="s">
        <v>1</v>
      </c>
      <c r="F27" s="306"/>
      <c r="G27" s="306"/>
      <c r="H27" s="306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34"/>
      <c r="J30" s="126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7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37</v>
      </c>
      <c r="E33" s="119" t="s">
        <v>38</v>
      </c>
      <c r="F33" s="129">
        <f>ROUND((SUM(BE120:BE312)),  2)</f>
        <v>0</v>
      </c>
      <c r="G33" s="34"/>
      <c r="H33" s="34"/>
      <c r="I33" s="130">
        <v>0.21</v>
      </c>
      <c r="J33" s="129">
        <f>ROUND(((SUM(BE120:BE312))*I33),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39</v>
      </c>
      <c r="F34" s="129">
        <f>ROUND((SUM(BF120:BF312)),  2)</f>
        <v>0</v>
      </c>
      <c r="G34" s="34"/>
      <c r="H34" s="34"/>
      <c r="I34" s="130">
        <v>0.15</v>
      </c>
      <c r="J34" s="129">
        <f>ROUND(((SUM(BF120:BF312))*I34),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40</v>
      </c>
      <c r="F35" s="129">
        <f>ROUND((SUM(BG120:BG312)),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41</v>
      </c>
      <c r="F36" s="129">
        <f>ROUND((SUM(BH120:BH312)),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ROUND((SUM(BI120:BI312)),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93" t="str">
        <f>E9</f>
        <v>SO 02 - Oprava trati v úseku Zákolany - Podlešín 39,230 - 47,530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30. 10. 2020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126</v>
      </c>
      <c r="D94" s="150"/>
      <c r="E94" s="150"/>
      <c r="F94" s="150"/>
      <c r="G94" s="150"/>
      <c r="H94" s="150"/>
      <c r="I94" s="150"/>
      <c r="J94" s="151" t="s">
        <v>127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128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53"/>
      <c r="C97" s="154"/>
      <c r="D97" s="155" t="s">
        <v>130</v>
      </c>
      <c r="E97" s="156"/>
      <c r="F97" s="156"/>
      <c r="G97" s="156"/>
      <c r="H97" s="156"/>
      <c r="I97" s="156"/>
      <c r="J97" s="157">
        <f>J121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131</v>
      </c>
      <c r="E98" s="161"/>
      <c r="F98" s="161"/>
      <c r="G98" s="161"/>
      <c r="H98" s="161"/>
      <c r="I98" s="161"/>
      <c r="J98" s="162">
        <f>J122</f>
        <v>0</v>
      </c>
      <c r="K98" s="104"/>
      <c r="L98" s="163"/>
    </row>
    <row r="99" spans="1:31" s="9" customFormat="1" ht="24.95" customHeight="1">
      <c r="B99" s="153"/>
      <c r="C99" s="154"/>
      <c r="D99" s="155" t="s">
        <v>132</v>
      </c>
      <c r="E99" s="156"/>
      <c r="F99" s="156"/>
      <c r="G99" s="156"/>
      <c r="H99" s="156"/>
      <c r="I99" s="156"/>
      <c r="J99" s="157">
        <f>J295</f>
        <v>0</v>
      </c>
      <c r="K99" s="154"/>
      <c r="L99" s="158"/>
    </row>
    <row r="100" spans="1:31" s="9" customFormat="1" ht="24.95" customHeight="1">
      <c r="B100" s="153"/>
      <c r="C100" s="154"/>
      <c r="D100" s="155" t="s">
        <v>358</v>
      </c>
      <c r="E100" s="156"/>
      <c r="F100" s="156"/>
      <c r="G100" s="156"/>
      <c r="H100" s="156"/>
      <c r="I100" s="156"/>
      <c r="J100" s="157">
        <f>J309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133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98" t="str">
        <f>E7</f>
        <v>10 - Oprava trati v úseku Noutonice -  Podlešín</v>
      </c>
      <c r="F110" s="299"/>
      <c r="G110" s="299"/>
      <c r="H110" s="29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123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30" customHeight="1">
      <c r="A112" s="34"/>
      <c r="B112" s="35"/>
      <c r="C112" s="36"/>
      <c r="D112" s="36"/>
      <c r="E112" s="293" t="str">
        <f>E9</f>
        <v>SO 02 - Oprava trati v úseku Zákolany - Podlešín 39,230 - 47,530</v>
      </c>
      <c r="F112" s="297"/>
      <c r="G112" s="297"/>
      <c r="H112" s="297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 t="str">
        <f>IF(J12="","",J12)</f>
        <v>30. 10. 2020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 xml:space="preserve"> </v>
      </c>
      <c r="G116" s="36"/>
      <c r="H116" s="36"/>
      <c r="I116" s="29" t="s">
        <v>30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31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4"/>
      <c r="B119" s="165"/>
      <c r="C119" s="166" t="s">
        <v>134</v>
      </c>
      <c r="D119" s="167" t="s">
        <v>58</v>
      </c>
      <c r="E119" s="167" t="s">
        <v>54</v>
      </c>
      <c r="F119" s="167" t="s">
        <v>55</v>
      </c>
      <c r="G119" s="167" t="s">
        <v>135</v>
      </c>
      <c r="H119" s="167" t="s">
        <v>136</v>
      </c>
      <c r="I119" s="167" t="s">
        <v>137</v>
      </c>
      <c r="J119" s="167" t="s">
        <v>127</v>
      </c>
      <c r="K119" s="168" t="s">
        <v>138</v>
      </c>
      <c r="L119" s="169"/>
      <c r="M119" s="75" t="s">
        <v>1</v>
      </c>
      <c r="N119" s="76" t="s">
        <v>37</v>
      </c>
      <c r="O119" s="76" t="s">
        <v>139</v>
      </c>
      <c r="P119" s="76" t="s">
        <v>140</v>
      </c>
      <c r="Q119" s="76" t="s">
        <v>141</v>
      </c>
      <c r="R119" s="76" t="s">
        <v>142</v>
      </c>
      <c r="S119" s="76" t="s">
        <v>143</v>
      </c>
      <c r="T119" s="77" t="s">
        <v>144</v>
      </c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</row>
    <row r="120" spans="1:65" s="2" customFormat="1" ht="22.9" customHeight="1">
      <c r="A120" s="34"/>
      <c r="B120" s="35"/>
      <c r="C120" s="82" t="s">
        <v>145</v>
      </c>
      <c r="D120" s="36"/>
      <c r="E120" s="36"/>
      <c r="F120" s="36"/>
      <c r="G120" s="36"/>
      <c r="H120" s="36"/>
      <c r="I120" s="36"/>
      <c r="J120" s="170">
        <f>BK120</f>
        <v>0</v>
      </c>
      <c r="K120" s="36"/>
      <c r="L120" s="39"/>
      <c r="M120" s="78"/>
      <c r="N120" s="171"/>
      <c r="O120" s="79"/>
      <c r="P120" s="172">
        <f>P121+P295+P309</f>
        <v>0</v>
      </c>
      <c r="Q120" s="79"/>
      <c r="R120" s="172">
        <f>R121+R295+R309</f>
        <v>16226.355030000001</v>
      </c>
      <c r="S120" s="79"/>
      <c r="T120" s="173">
        <f>T121+T295+T309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72</v>
      </c>
      <c r="AU120" s="17" t="s">
        <v>129</v>
      </c>
      <c r="BK120" s="174">
        <f>BK121+BK295+BK309</f>
        <v>0</v>
      </c>
    </row>
    <row r="121" spans="1:65" s="12" customFormat="1" ht="25.9" customHeight="1">
      <c r="B121" s="175"/>
      <c r="C121" s="176"/>
      <c r="D121" s="177" t="s">
        <v>72</v>
      </c>
      <c r="E121" s="178" t="s">
        <v>146</v>
      </c>
      <c r="F121" s="178" t="s">
        <v>147</v>
      </c>
      <c r="G121" s="176"/>
      <c r="H121" s="176"/>
      <c r="I121" s="179"/>
      <c r="J121" s="180">
        <f>BK121</f>
        <v>0</v>
      </c>
      <c r="K121" s="176"/>
      <c r="L121" s="181"/>
      <c r="M121" s="182"/>
      <c r="N121" s="183"/>
      <c r="O121" s="183"/>
      <c r="P121" s="184">
        <f>P122</f>
        <v>0</v>
      </c>
      <c r="Q121" s="183"/>
      <c r="R121" s="184">
        <f>R122</f>
        <v>16226.355030000001</v>
      </c>
      <c r="S121" s="183"/>
      <c r="T121" s="185">
        <f>T122</f>
        <v>0</v>
      </c>
      <c r="AR121" s="186" t="s">
        <v>81</v>
      </c>
      <c r="AT121" s="187" t="s">
        <v>72</v>
      </c>
      <c r="AU121" s="187" t="s">
        <v>73</v>
      </c>
      <c r="AY121" s="186" t="s">
        <v>148</v>
      </c>
      <c r="BK121" s="188">
        <f>BK122</f>
        <v>0</v>
      </c>
    </row>
    <row r="122" spans="1:65" s="12" customFormat="1" ht="22.9" customHeight="1">
      <c r="B122" s="175"/>
      <c r="C122" s="176"/>
      <c r="D122" s="177" t="s">
        <v>72</v>
      </c>
      <c r="E122" s="189" t="s">
        <v>149</v>
      </c>
      <c r="F122" s="189" t="s">
        <v>150</v>
      </c>
      <c r="G122" s="176"/>
      <c r="H122" s="176"/>
      <c r="I122" s="179"/>
      <c r="J122" s="190">
        <f>BK122</f>
        <v>0</v>
      </c>
      <c r="K122" s="176"/>
      <c r="L122" s="181"/>
      <c r="M122" s="182"/>
      <c r="N122" s="183"/>
      <c r="O122" s="183"/>
      <c r="P122" s="184">
        <f>SUM(P123:P294)</f>
        <v>0</v>
      </c>
      <c r="Q122" s="183"/>
      <c r="R122" s="184">
        <f>SUM(R123:R294)</f>
        <v>16226.355030000001</v>
      </c>
      <c r="S122" s="183"/>
      <c r="T122" s="185">
        <f>SUM(T123:T294)</f>
        <v>0</v>
      </c>
      <c r="AR122" s="186" t="s">
        <v>81</v>
      </c>
      <c r="AT122" s="187" t="s">
        <v>72</v>
      </c>
      <c r="AU122" s="187" t="s">
        <v>81</v>
      </c>
      <c r="AY122" s="186" t="s">
        <v>148</v>
      </c>
      <c r="BK122" s="188">
        <f>SUM(BK123:BK294)</f>
        <v>0</v>
      </c>
    </row>
    <row r="123" spans="1:65" s="2" customFormat="1" ht="66.75" customHeight="1">
      <c r="A123" s="34"/>
      <c r="B123" s="35"/>
      <c r="C123" s="191" t="s">
        <v>81</v>
      </c>
      <c r="D123" s="191" t="s">
        <v>151</v>
      </c>
      <c r="E123" s="192" t="s">
        <v>152</v>
      </c>
      <c r="F123" s="193" t="s">
        <v>153</v>
      </c>
      <c r="G123" s="194" t="s">
        <v>154</v>
      </c>
      <c r="H123" s="195">
        <v>5800</v>
      </c>
      <c r="I123" s="196"/>
      <c r="J123" s="197">
        <f>ROUND(I123*H123,2)</f>
        <v>0</v>
      </c>
      <c r="K123" s="193" t="s">
        <v>175</v>
      </c>
      <c r="L123" s="39"/>
      <c r="M123" s="198" t="s">
        <v>1</v>
      </c>
      <c r="N123" s="199" t="s">
        <v>38</v>
      </c>
      <c r="O123" s="71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2" t="s">
        <v>156</v>
      </c>
      <c r="AT123" s="202" t="s">
        <v>151</v>
      </c>
      <c r="AU123" s="202" t="s">
        <v>83</v>
      </c>
      <c r="AY123" s="17" t="s">
        <v>148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7" t="s">
        <v>81</v>
      </c>
      <c r="BK123" s="203">
        <f>ROUND(I123*H123,2)</f>
        <v>0</v>
      </c>
      <c r="BL123" s="17" t="s">
        <v>156</v>
      </c>
      <c r="BM123" s="202" t="s">
        <v>359</v>
      </c>
    </row>
    <row r="124" spans="1:65" s="2" customFormat="1" ht="90" customHeight="1">
      <c r="A124" s="34"/>
      <c r="B124" s="35"/>
      <c r="C124" s="191" t="s">
        <v>83</v>
      </c>
      <c r="D124" s="191" t="s">
        <v>151</v>
      </c>
      <c r="E124" s="192" t="s">
        <v>360</v>
      </c>
      <c r="F124" s="193" t="s">
        <v>361</v>
      </c>
      <c r="G124" s="194" t="s">
        <v>163</v>
      </c>
      <c r="H124" s="195">
        <v>1.47</v>
      </c>
      <c r="I124" s="196"/>
      <c r="J124" s="197">
        <f>ROUND(I124*H124,2)</f>
        <v>0</v>
      </c>
      <c r="K124" s="193" t="s">
        <v>175</v>
      </c>
      <c r="L124" s="39"/>
      <c r="M124" s="198" t="s">
        <v>1</v>
      </c>
      <c r="N124" s="199" t="s">
        <v>38</v>
      </c>
      <c r="O124" s="71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2" t="s">
        <v>156</v>
      </c>
      <c r="AT124" s="202" t="s">
        <v>151</v>
      </c>
      <c r="AU124" s="202" t="s">
        <v>83</v>
      </c>
      <c r="AY124" s="17" t="s">
        <v>148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7" t="s">
        <v>81</v>
      </c>
      <c r="BK124" s="203">
        <f>ROUND(I124*H124,2)</f>
        <v>0</v>
      </c>
      <c r="BL124" s="17" t="s">
        <v>156</v>
      </c>
      <c r="BM124" s="202" t="s">
        <v>362</v>
      </c>
    </row>
    <row r="125" spans="1:65" s="13" customFormat="1">
      <c r="B125" s="204"/>
      <c r="C125" s="205"/>
      <c r="D125" s="206" t="s">
        <v>158</v>
      </c>
      <c r="E125" s="207" t="s">
        <v>1</v>
      </c>
      <c r="F125" s="208" t="s">
        <v>363</v>
      </c>
      <c r="G125" s="205"/>
      <c r="H125" s="209">
        <v>0.39500000000000002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158</v>
      </c>
      <c r="AU125" s="215" t="s">
        <v>83</v>
      </c>
      <c r="AV125" s="13" t="s">
        <v>83</v>
      </c>
      <c r="AW125" s="13" t="s">
        <v>29</v>
      </c>
      <c r="AX125" s="13" t="s">
        <v>73</v>
      </c>
      <c r="AY125" s="215" t="s">
        <v>148</v>
      </c>
    </row>
    <row r="126" spans="1:65" s="13" customFormat="1">
      <c r="B126" s="204"/>
      <c r="C126" s="205"/>
      <c r="D126" s="206" t="s">
        <v>158</v>
      </c>
      <c r="E126" s="207" t="s">
        <v>1</v>
      </c>
      <c r="F126" s="208" t="s">
        <v>364</v>
      </c>
      <c r="G126" s="205"/>
      <c r="H126" s="209">
        <v>0.125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158</v>
      </c>
      <c r="AU126" s="215" t="s">
        <v>83</v>
      </c>
      <c r="AV126" s="13" t="s">
        <v>83</v>
      </c>
      <c r="AW126" s="13" t="s">
        <v>29</v>
      </c>
      <c r="AX126" s="13" t="s">
        <v>73</v>
      </c>
      <c r="AY126" s="215" t="s">
        <v>148</v>
      </c>
    </row>
    <row r="127" spans="1:65" s="13" customFormat="1">
      <c r="B127" s="204"/>
      <c r="C127" s="205"/>
      <c r="D127" s="206" t="s">
        <v>158</v>
      </c>
      <c r="E127" s="207" t="s">
        <v>1</v>
      </c>
      <c r="F127" s="208" t="s">
        <v>365</v>
      </c>
      <c r="G127" s="205"/>
      <c r="H127" s="209">
        <v>0.12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158</v>
      </c>
      <c r="AU127" s="215" t="s">
        <v>83</v>
      </c>
      <c r="AV127" s="13" t="s">
        <v>83</v>
      </c>
      <c r="AW127" s="13" t="s">
        <v>29</v>
      </c>
      <c r="AX127" s="13" t="s">
        <v>73</v>
      </c>
      <c r="AY127" s="215" t="s">
        <v>148</v>
      </c>
    </row>
    <row r="128" spans="1:65" s="13" customFormat="1">
      <c r="B128" s="204"/>
      <c r="C128" s="205"/>
      <c r="D128" s="206" t="s">
        <v>158</v>
      </c>
      <c r="E128" s="207" t="s">
        <v>1</v>
      </c>
      <c r="F128" s="208" t="s">
        <v>366</v>
      </c>
      <c r="G128" s="205"/>
      <c r="H128" s="209">
        <v>0.25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158</v>
      </c>
      <c r="AU128" s="215" t="s">
        <v>83</v>
      </c>
      <c r="AV128" s="13" t="s">
        <v>83</v>
      </c>
      <c r="AW128" s="13" t="s">
        <v>29</v>
      </c>
      <c r="AX128" s="13" t="s">
        <v>73</v>
      </c>
      <c r="AY128" s="215" t="s">
        <v>148</v>
      </c>
    </row>
    <row r="129" spans="1:65" s="13" customFormat="1">
      <c r="B129" s="204"/>
      <c r="C129" s="205"/>
      <c r="D129" s="206" t="s">
        <v>158</v>
      </c>
      <c r="E129" s="207" t="s">
        <v>1</v>
      </c>
      <c r="F129" s="208" t="s">
        <v>367</v>
      </c>
      <c r="G129" s="205"/>
      <c r="H129" s="209">
        <v>0.08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158</v>
      </c>
      <c r="AU129" s="215" t="s">
        <v>83</v>
      </c>
      <c r="AV129" s="13" t="s">
        <v>83</v>
      </c>
      <c r="AW129" s="13" t="s">
        <v>29</v>
      </c>
      <c r="AX129" s="13" t="s">
        <v>73</v>
      </c>
      <c r="AY129" s="215" t="s">
        <v>148</v>
      </c>
    </row>
    <row r="130" spans="1:65" s="13" customFormat="1">
      <c r="B130" s="204"/>
      <c r="C130" s="205"/>
      <c r="D130" s="206" t="s">
        <v>158</v>
      </c>
      <c r="E130" s="207" t="s">
        <v>1</v>
      </c>
      <c r="F130" s="208" t="s">
        <v>368</v>
      </c>
      <c r="G130" s="205"/>
      <c r="H130" s="209">
        <v>0.23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158</v>
      </c>
      <c r="AU130" s="215" t="s">
        <v>83</v>
      </c>
      <c r="AV130" s="13" t="s">
        <v>83</v>
      </c>
      <c r="AW130" s="13" t="s">
        <v>29</v>
      </c>
      <c r="AX130" s="13" t="s">
        <v>73</v>
      </c>
      <c r="AY130" s="215" t="s">
        <v>148</v>
      </c>
    </row>
    <row r="131" spans="1:65" s="13" customFormat="1">
      <c r="B131" s="204"/>
      <c r="C131" s="205"/>
      <c r="D131" s="206" t="s">
        <v>158</v>
      </c>
      <c r="E131" s="207" t="s">
        <v>1</v>
      </c>
      <c r="F131" s="208" t="s">
        <v>369</v>
      </c>
      <c r="G131" s="205"/>
      <c r="H131" s="209">
        <v>0.18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158</v>
      </c>
      <c r="AU131" s="215" t="s">
        <v>83</v>
      </c>
      <c r="AV131" s="13" t="s">
        <v>83</v>
      </c>
      <c r="AW131" s="13" t="s">
        <v>29</v>
      </c>
      <c r="AX131" s="13" t="s">
        <v>73</v>
      </c>
      <c r="AY131" s="215" t="s">
        <v>148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370</v>
      </c>
      <c r="G132" s="205"/>
      <c r="H132" s="209">
        <v>0.09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83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1.47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158</v>
      </c>
      <c r="AU133" s="226" t="s">
        <v>83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78" customHeight="1">
      <c r="A134" s="34"/>
      <c r="B134" s="35"/>
      <c r="C134" s="191" t="s">
        <v>96</v>
      </c>
      <c r="D134" s="191" t="s">
        <v>151</v>
      </c>
      <c r="E134" s="192" t="s">
        <v>371</v>
      </c>
      <c r="F134" s="193" t="s">
        <v>372</v>
      </c>
      <c r="G134" s="194" t="s">
        <v>163</v>
      </c>
      <c r="H134" s="195">
        <v>1.68</v>
      </c>
      <c r="I134" s="196"/>
      <c r="J134" s="197">
        <f>ROUND(I134*H134,2)</f>
        <v>0</v>
      </c>
      <c r="K134" s="193" t="s">
        <v>175</v>
      </c>
      <c r="L134" s="39"/>
      <c r="M134" s="198" t="s">
        <v>1</v>
      </c>
      <c r="N134" s="199" t="s">
        <v>38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156</v>
      </c>
      <c r="AT134" s="202" t="s">
        <v>151</v>
      </c>
      <c r="AU134" s="202" t="s">
        <v>83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81</v>
      </c>
      <c r="BK134" s="203">
        <f>ROUND(I134*H134,2)</f>
        <v>0</v>
      </c>
      <c r="BL134" s="17" t="s">
        <v>156</v>
      </c>
      <c r="BM134" s="202" t="s">
        <v>373</v>
      </c>
    </row>
    <row r="135" spans="1:65" s="13" customFormat="1">
      <c r="B135" s="204"/>
      <c r="C135" s="205"/>
      <c r="D135" s="206" t="s">
        <v>158</v>
      </c>
      <c r="E135" s="207" t="s">
        <v>1</v>
      </c>
      <c r="F135" s="208" t="s">
        <v>374</v>
      </c>
      <c r="G135" s="205"/>
      <c r="H135" s="209">
        <v>0.17499999999999999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158</v>
      </c>
      <c r="AU135" s="215" t="s">
        <v>83</v>
      </c>
      <c r="AV135" s="13" t="s">
        <v>83</v>
      </c>
      <c r="AW135" s="13" t="s">
        <v>29</v>
      </c>
      <c r="AX135" s="13" t="s">
        <v>73</v>
      </c>
      <c r="AY135" s="215" t="s">
        <v>148</v>
      </c>
    </row>
    <row r="136" spans="1:65" s="13" customFormat="1">
      <c r="B136" s="204"/>
      <c r="C136" s="205"/>
      <c r="D136" s="206" t="s">
        <v>158</v>
      </c>
      <c r="E136" s="207" t="s">
        <v>1</v>
      </c>
      <c r="F136" s="208" t="s">
        <v>375</v>
      </c>
      <c r="G136" s="205"/>
      <c r="H136" s="209">
        <v>0.245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158</v>
      </c>
      <c r="AU136" s="215" t="s">
        <v>83</v>
      </c>
      <c r="AV136" s="13" t="s">
        <v>83</v>
      </c>
      <c r="AW136" s="13" t="s">
        <v>29</v>
      </c>
      <c r="AX136" s="13" t="s">
        <v>73</v>
      </c>
      <c r="AY136" s="215" t="s">
        <v>148</v>
      </c>
    </row>
    <row r="137" spans="1:65" s="13" customFormat="1">
      <c r="B137" s="204"/>
      <c r="C137" s="205"/>
      <c r="D137" s="206" t="s">
        <v>158</v>
      </c>
      <c r="E137" s="207" t="s">
        <v>1</v>
      </c>
      <c r="F137" s="208" t="s">
        <v>376</v>
      </c>
      <c r="G137" s="205"/>
      <c r="H137" s="209">
        <v>0.33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158</v>
      </c>
      <c r="AU137" s="215" t="s">
        <v>83</v>
      </c>
      <c r="AV137" s="13" t="s">
        <v>83</v>
      </c>
      <c r="AW137" s="13" t="s">
        <v>29</v>
      </c>
      <c r="AX137" s="13" t="s">
        <v>73</v>
      </c>
      <c r="AY137" s="215" t="s">
        <v>148</v>
      </c>
    </row>
    <row r="138" spans="1:65" s="13" customFormat="1">
      <c r="B138" s="204"/>
      <c r="C138" s="205"/>
      <c r="D138" s="206" t="s">
        <v>158</v>
      </c>
      <c r="E138" s="207" t="s">
        <v>1</v>
      </c>
      <c r="F138" s="208" t="s">
        <v>377</v>
      </c>
      <c r="G138" s="205"/>
      <c r="H138" s="209">
        <v>7.0000000000000007E-2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158</v>
      </c>
      <c r="AU138" s="215" t="s">
        <v>83</v>
      </c>
      <c r="AV138" s="13" t="s">
        <v>83</v>
      </c>
      <c r="AW138" s="13" t="s">
        <v>29</v>
      </c>
      <c r="AX138" s="13" t="s">
        <v>73</v>
      </c>
      <c r="AY138" s="215" t="s">
        <v>148</v>
      </c>
    </row>
    <row r="139" spans="1:65" s="13" customFormat="1">
      <c r="B139" s="204"/>
      <c r="C139" s="205"/>
      <c r="D139" s="206" t="s">
        <v>158</v>
      </c>
      <c r="E139" s="207" t="s">
        <v>1</v>
      </c>
      <c r="F139" s="208" t="s">
        <v>378</v>
      </c>
      <c r="G139" s="205"/>
      <c r="H139" s="209">
        <v>0.12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158</v>
      </c>
      <c r="AU139" s="215" t="s">
        <v>83</v>
      </c>
      <c r="AV139" s="13" t="s">
        <v>83</v>
      </c>
      <c r="AW139" s="13" t="s">
        <v>29</v>
      </c>
      <c r="AX139" s="13" t="s">
        <v>73</v>
      </c>
      <c r="AY139" s="215" t="s">
        <v>148</v>
      </c>
    </row>
    <row r="140" spans="1:65" s="13" customFormat="1">
      <c r="B140" s="204"/>
      <c r="C140" s="205"/>
      <c r="D140" s="206" t="s">
        <v>158</v>
      </c>
      <c r="E140" s="207" t="s">
        <v>1</v>
      </c>
      <c r="F140" s="208" t="s">
        <v>379</v>
      </c>
      <c r="G140" s="205"/>
      <c r="H140" s="209">
        <v>0.1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158</v>
      </c>
      <c r="AU140" s="215" t="s">
        <v>83</v>
      </c>
      <c r="AV140" s="13" t="s">
        <v>83</v>
      </c>
      <c r="AW140" s="13" t="s">
        <v>29</v>
      </c>
      <c r="AX140" s="13" t="s">
        <v>73</v>
      </c>
      <c r="AY140" s="215" t="s">
        <v>148</v>
      </c>
    </row>
    <row r="141" spans="1:65" s="13" customFormat="1">
      <c r="B141" s="204"/>
      <c r="C141" s="205"/>
      <c r="D141" s="206" t="s">
        <v>158</v>
      </c>
      <c r="E141" s="207" t="s">
        <v>1</v>
      </c>
      <c r="F141" s="208" t="s">
        <v>380</v>
      </c>
      <c r="G141" s="205"/>
      <c r="H141" s="209">
        <v>0.56000000000000005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158</v>
      </c>
      <c r="AU141" s="215" t="s">
        <v>83</v>
      </c>
      <c r="AV141" s="13" t="s">
        <v>83</v>
      </c>
      <c r="AW141" s="13" t="s">
        <v>29</v>
      </c>
      <c r="AX141" s="13" t="s">
        <v>73</v>
      </c>
      <c r="AY141" s="215" t="s">
        <v>148</v>
      </c>
    </row>
    <row r="142" spans="1:65" s="13" customFormat="1">
      <c r="B142" s="204"/>
      <c r="C142" s="205"/>
      <c r="D142" s="206" t="s">
        <v>158</v>
      </c>
      <c r="E142" s="207" t="s">
        <v>1</v>
      </c>
      <c r="F142" s="208" t="s">
        <v>381</v>
      </c>
      <c r="G142" s="205"/>
      <c r="H142" s="209">
        <v>0.08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158</v>
      </c>
      <c r="AU142" s="215" t="s">
        <v>83</v>
      </c>
      <c r="AV142" s="13" t="s">
        <v>83</v>
      </c>
      <c r="AW142" s="13" t="s">
        <v>29</v>
      </c>
      <c r="AX142" s="13" t="s">
        <v>73</v>
      </c>
      <c r="AY142" s="215" t="s">
        <v>148</v>
      </c>
    </row>
    <row r="143" spans="1:65" s="14" customFormat="1">
      <c r="B143" s="216"/>
      <c r="C143" s="217"/>
      <c r="D143" s="206" t="s">
        <v>158</v>
      </c>
      <c r="E143" s="218" t="s">
        <v>1</v>
      </c>
      <c r="F143" s="219" t="s">
        <v>160</v>
      </c>
      <c r="G143" s="217"/>
      <c r="H143" s="220">
        <v>1.68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158</v>
      </c>
      <c r="AU143" s="226" t="s">
        <v>83</v>
      </c>
      <c r="AV143" s="14" t="s">
        <v>156</v>
      </c>
      <c r="AW143" s="14" t="s">
        <v>29</v>
      </c>
      <c r="AX143" s="14" t="s">
        <v>81</v>
      </c>
      <c r="AY143" s="226" t="s">
        <v>148</v>
      </c>
    </row>
    <row r="144" spans="1:65" s="2" customFormat="1" ht="60">
      <c r="A144" s="34"/>
      <c r="B144" s="35"/>
      <c r="C144" s="191" t="s">
        <v>156</v>
      </c>
      <c r="D144" s="191" t="s">
        <v>151</v>
      </c>
      <c r="E144" s="192" t="s">
        <v>382</v>
      </c>
      <c r="F144" s="193" t="s">
        <v>383</v>
      </c>
      <c r="G144" s="194" t="s">
        <v>154</v>
      </c>
      <c r="H144" s="195">
        <v>80</v>
      </c>
      <c r="I144" s="196"/>
      <c r="J144" s="197">
        <f>ROUND(I144*H144,2)</f>
        <v>0</v>
      </c>
      <c r="K144" s="193" t="s">
        <v>175</v>
      </c>
      <c r="L144" s="39"/>
      <c r="M144" s="198" t="s">
        <v>1</v>
      </c>
      <c r="N144" s="199" t="s">
        <v>38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156</v>
      </c>
      <c r="AT144" s="202" t="s">
        <v>151</v>
      </c>
      <c r="AU144" s="202" t="s">
        <v>83</v>
      </c>
      <c r="AY144" s="17" t="s">
        <v>148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81</v>
      </c>
      <c r="BK144" s="203">
        <f>ROUND(I144*H144,2)</f>
        <v>0</v>
      </c>
      <c r="BL144" s="17" t="s">
        <v>156</v>
      </c>
      <c r="BM144" s="202" t="s">
        <v>384</v>
      </c>
    </row>
    <row r="145" spans="1:65" s="13" customFormat="1">
      <c r="B145" s="204"/>
      <c r="C145" s="205"/>
      <c r="D145" s="206" t="s">
        <v>158</v>
      </c>
      <c r="E145" s="207" t="s">
        <v>1</v>
      </c>
      <c r="F145" s="208" t="s">
        <v>385</v>
      </c>
      <c r="G145" s="205"/>
      <c r="H145" s="209">
        <v>80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158</v>
      </c>
      <c r="AU145" s="215" t="s">
        <v>83</v>
      </c>
      <c r="AV145" s="13" t="s">
        <v>83</v>
      </c>
      <c r="AW145" s="13" t="s">
        <v>29</v>
      </c>
      <c r="AX145" s="13" t="s">
        <v>73</v>
      </c>
      <c r="AY145" s="215" t="s">
        <v>148</v>
      </c>
    </row>
    <row r="146" spans="1:65" s="14" customFormat="1">
      <c r="B146" s="216"/>
      <c r="C146" s="217"/>
      <c r="D146" s="206" t="s">
        <v>158</v>
      </c>
      <c r="E146" s="218" t="s">
        <v>1</v>
      </c>
      <c r="F146" s="219" t="s">
        <v>160</v>
      </c>
      <c r="G146" s="217"/>
      <c r="H146" s="220">
        <v>80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158</v>
      </c>
      <c r="AU146" s="226" t="s">
        <v>83</v>
      </c>
      <c r="AV146" s="14" t="s">
        <v>156</v>
      </c>
      <c r="AW146" s="14" t="s">
        <v>29</v>
      </c>
      <c r="AX146" s="14" t="s">
        <v>81</v>
      </c>
      <c r="AY146" s="226" t="s">
        <v>148</v>
      </c>
    </row>
    <row r="147" spans="1:65" s="2" customFormat="1" ht="60">
      <c r="A147" s="34"/>
      <c r="B147" s="35"/>
      <c r="C147" s="191" t="s">
        <v>149</v>
      </c>
      <c r="D147" s="191" t="s">
        <v>151</v>
      </c>
      <c r="E147" s="192" t="s">
        <v>386</v>
      </c>
      <c r="F147" s="193" t="s">
        <v>387</v>
      </c>
      <c r="G147" s="194" t="s">
        <v>181</v>
      </c>
      <c r="H147" s="195">
        <v>80</v>
      </c>
      <c r="I147" s="196"/>
      <c r="J147" s="197">
        <f>ROUND(I147*H147,2)</f>
        <v>0</v>
      </c>
      <c r="K147" s="193" t="s">
        <v>175</v>
      </c>
      <c r="L147" s="39"/>
      <c r="M147" s="198" t="s">
        <v>1</v>
      </c>
      <c r="N147" s="199" t="s">
        <v>38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156</v>
      </c>
      <c r="AT147" s="202" t="s">
        <v>151</v>
      </c>
      <c r="AU147" s="202" t="s">
        <v>83</v>
      </c>
      <c r="AY147" s="17" t="s">
        <v>148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81</v>
      </c>
      <c r="BK147" s="203">
        <f>ROUND(I147*H147,2)</f>
        <v>0</v>
      </c>
      <c r="BL147" s="17" t="s">
        <v>156</v>
      </c>
      <c r="BM147" s="202" t="s">
        <v>388</v>
      </c>
    </row>
    <row r="148" spans="1:65" s="13" customFormat="1">
      <c r="B148" s="204"/>
      <c r="C148" s="205"/>
      <c r="D148" s="206" t="s">
        <v>158</v>
      </c>
      <c r="E148" s="207" t="s">
        <v>1</v>
      </c>
      <c r="F148" s="208" t="s">
        <v>389</v>
      </c>
      <c r="G148" s="205"/>
      <c r="H148" s="209">
        <v>80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158</v>
      </c>
      <c r="AU148" s="215" t="s">
        <v>83</v>
      </c>
      <c r="AV148" s="13" t="s">
        <v>83</v>
      </c>
      <c r="AW148" s="13" t="s">
        <v>29</v>
      </c>
      <c r="AX148" s="13" t="s">
        <v>73</v>
      </c>
      <c r="AY148" s="215" t="s">
        <v>148</v>
      </c>
    </row>
    <row r="149" spans="1:65" s="14" customFormat="1">
      <c r="B149" s="216"/>
      <c r="C149" s="217"/>
      <c r="D149" s="206" t="s">
        <v>158</v>
      </c>
      <c r="E149" s="218" t="s">
        <v>1</v>
      </c>
      <c r="F149" s="219" t="s">
        <v>160</v>
      </c>
      <c r="G149" s="217"/>
      <c r="H149" s="220">
        <v>80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158</v>
      </c>
      <c r="AU149" s="226" t="s">
        <v>83</v>
      </c>
      <c r="AV149" s="14" t="s">
        <v>156</v>
      </c>
      <c r="AW149" s="14" t="s">
        <v>29</v>
      </c>
      <c r="AX149" s="14" t="s">
        <v>81</v>
      </c>
      <c r="AY149" s="226" t="s">
        <v>148</v>
      </c>
    </row>
    <row r="150" spans="1:65" s="2" customFormat="1" ht="55.5" customHeight="1">
      <c r="A150" s="34"/>
      <c r="B150" s="35"/>
      <c r="C150" s="191" t="s">
        <v>185</v>
      </c>
      <c r="D150" s="191" t="s">
        <v>151</v>
      </c>
      <c r="E150" s="192" t="s">
        <v>297</v>
      </c>
      <c r="F150" s="193" t="s">
        <v>298</v>
      </c>
      <c r="G150" s="194" t="s">
        <v>198</v>
      </c>
      <c r="H150" s="195">
        <v>50</v>
      </c>
      <c r="I150" s="196"/>
      <c r="J150" s="197">
        <f>ROUND(I150*H150,2)</f>
        <v>0</v>
      </c>
      <c r="K150" s="193" t="s">
        <v>175</v>
      </c>
      <c r="L150" s="39"/>
      <c r="M150" s="198" t="s">
        <v>1</v>
      </c>
      <c r="N150" s="199" t="s">
        <v>38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156</v>
      </c>
      <c r="AT150" s="202" t="s">
        <v>151</v>
      </c>
      <c r="AU150" s="202" t="s">
        <v>83</v>
      </c>
      <c r="AY150" s="17" t="s">
        <v>148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81</v>
      </c>
      <c r="BK150" s="203">
        <f>ROUND(I150*H150,2)</f>
        <v>0</v>
      </c>
      <c r="BL150" s="17" t="s">
        <v>156</v>
      </c>
      <c r="BM150" s="202" t="s">
        <v>390</v>
      </c>
    </row>
    <row r="151" spans="1:65" s="13" customFormat="1">
      <c r="B151" s="204"/>
      <c r="C151" s="205"/>
      <c r="D151" s="206" t="s">
        <v>158</v>
      </c>
      <c r="E151" s="207" t="s">
        <v>1</v>
      </c>
      <c r="F151" s="208" t="s">
        <v>391</v>
      </c>
      <c r="G151" s="205"/>
      <c r="H151" s="209">
        <v>50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158</v>
      </c>
      <c r="AU151" s="215" t="s">
        <v>83</v>
      </c>
      <c r="AV151" s="13" t="s">
        <v>83</v>
      </c>
      <c r="AW151" s="13" t="s">
        <v>29</v>
      </c>
      <c r="AX151" s="13" t="s">
        <v>73</v>
      </c>
      <c r="AY151" s="215" t="s">
        <v>148</v>
      </c>
    </row>
    <row r="152" spans="1:65" s="14" customFormat="1">
      <c r="B152" s="216"/>
      <c r="C152" s="217"/>
      <c r="D152" s="206" t="s">
        <v>158</v>
      </c>
      <c r="E152" s="218" t="s">
        <v>1</v>
      </c>
      <c r="F152" s="219" t="s">
        <v>160</v>
      </c>
      <c r="G152" s="217"/>
      <c r="H152" s="220">
        <v>50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158</v>
      </c>
      <c r="AU152" s="226" t="s">
        <v>83</v>
      </c>
      <c r="AV152" s="14" t="s">
        <v>156</v>
      </c>
      <c r="AW152" s="14" t="s">
        <v>29</v>
      </c>
      <c r="AX152" s="14" t="s">
        <v>81</v>
      </c>
      <c r="AY152" s="226" t="s">
        <v>148</v>
      </c>
    </row>
    <row r="153" spans="1:65" s="2" customFormat="1" ht="55.5" customHeight="1">
      <c r="A153" s="34"/>
      <c r="B153" s="35"/>
      <c r="C153" s="191" t="s">
        <v>190</v>
      </c>
      <c r="D153" s="191" t="s">
        <v>151</v>
      </c>
      <c r="E153" s="192" t="s">
        <v>392</v>
      </c>
      <c r="F153" s="193" t="s">
        <v>393</v>
      </c>
      <c r="G153" s="194" t="s">
        <v>168</v>
      </c>
      <c r="H153" s="195">
        <v>350</v>
      </c>
      <c r="I153" s="196"/>
      <c r="J153" s="197">
        <f>ROUND(I153*H153,2)</f>
        <v>0</v>
      </c>
      <c r="K153" s="193" t="s">
        <v>175</v>
      </c>
      <c r="L153" s="39"/>
      <c r="M153" s="198" t="s">
        <v>1</v>
      </c>
      <c r="N153" s="199" t="s">
        <v>38</v>
      </c>
      <c r="O153" s="7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156</v>
      </c>
      <c r="AT153" s="202" t="s">
        <v>151</v>
      </c>
      <c r="AU153" s="202" t="s">
        <v>83</v>
      </c>
      <c r="AY153" s="17" t="s">
        <v>148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81</v>
      </c>
      <c r="BK153" s="203">
        <f>ROUND(I153*H153,2)</f>
        <v>0</v>
      </c>
      <c r="BL153" s="17" t="s">
        <v>156</v>
      </c>
      <c r="BM153" s="202" t="s">
        <v>394</v>
      </c>
    </row>
    <row r="154" spans="1:65" s="13" customFormat="1">
      <c r="B154" s="204"/>
      <c r="C154" s="205"/>
      <c r="D154" s="206" t="s">
        <v>158</v>
      </c>
      <c r="E154" s="207" t="s">
        <v>1</v>
      </c>
      <c r="F154" s="208" t="s">
        <v>395</v>
      </c>
      <c r="G154" s="205"/>
      <c r="H154" s="209">
        <v>350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158</v>
      </c>
      <c r="AU154" s="215" t="s">
        <v>83</v>
      </c>
      <c r="AV154" s="13" t="s">
        <v>83</v>
      </c>
      <c r="AW154" s="13" t="s">
        <v>29</v>
      </c>
      <c r="AX154" s="13" t="s">
        <v>73</v>
      </c>
      <c r="AY154" s="215" t="s">
        <v>148</v>
      </c>
    </row>
    <row r="155" spans="1:65" s="14" customFormat="1">
      <c r="B155" s="216"/>
      <c r="C155" s="217"/>
      <c r="D155" s="206" t="s">
        <v>158</v>
      </c>
      <c r="E155" s="218" t="s">
        <v>1</v>
      </c>
      <c r="F155" s="219" t="s">
        <v>160</v>
      </c>
      <c r="G155" s="217"/>
      <c r="H155" s="220">
        <v>350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158</v>
      </c>
      <c r="AU155" s="226" t="s">
        <v>83</v>
      </c>
      <c r="AV155" s="14" t="s">
        <v>156</v>
      </c>
      <c r="AW155" s="14" t="s">
        <v>29</v>
      </c>
      <c r="AX155" s="14" t="s">
        <v>81</v>
      </c>
      <c r="AY155" s="226" t="s">
        <v>148</v>
      </c>
    </row>
    <row r="156" spans="1:65" s="2" customFormat="1" ht="48">
      <c r="A156" s="34"/>
      <c r="B156" s="35"/>
      <c r="C156" s="191" t="s">
        <v>176</v>
      </c>
      <c r="D156" s="191" t="s">
        <v>151</v>
      </c>
      <c r="E156" s="192" t="s">
        <v>396</v>
      </c>
      <c r="F156" s="193" t="s">
        <v>397</v>
      </c>
      <c r="G156" s="194" t="s">
        <v>154</v>
      </c>
      <c r="H156" s="195">
        <v>11025</v>
      </c>
      <c r="I156" s="196"/>
      <c r="J156" s="197">
        <f>ROUND(I156*H156,2)</f>
        <v>0</v>
      </c>
      <c r="K156" s="193" t="s">
        <v>175</v>
      </c>
      <c r="L156" s="39"/>
      <c r="M156" s="198" t="s">
        <v>1</v>
      </c>
      <c r="N156" s="199" t="s">
        <v>38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156</v>
      </c>
      <c r="AT156" s="202" t="s">
        <v>151</v>
      </c>
      <c r="AU156" s="202" t="s">
        <v>83</v>
      </c>
      <c r="AY156" s="17" t="s">
        <v>148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81</v>
      </c>
      <c r="BK156" s="203">
        <f>ROUND(I156*H156,2)</f>
        <v>0</v>
      </c>
      <c r="BL156" s="17" t="s">
        <v>156</v>
      </c>
      <c r="BM156" s="202" t="s">
        <v>398</v>
      </c>
    </row>
    <row r="157" spans="1:65" s="13" customFormat="1">
      <c r="B157" s="204"/>
      <c r="C157" s="205"/>
      <c r="D157" s="206" t="s">
        <v>158</v>
      </c>
      <c r="E157" s="207" t="s">
        <v>1</v>
      </c>
      <c r="F157" s="208" t="s">
        <v>399</v>
      </c>
      <c r="G157" s="205"/>
      <c r="H157" s="209">
        <v>11025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158</v>
      </c>
      <c r="AU157" s="215" t="s">
        <v>83</v>
      </c>
      <c r="AV157" s="13" t="s">
        <v>83</v>
      </c>
      <c r="AW157" s="13" t="s">
        <v>29</v>
      </c>
      <c r="AX157" s="13" t="s">
        <v>73</v>
      </c>
      <c r="AY157" s="215" t="s">
        <v>148</v>
      </c>
    </row>
    <row r="158" spans="1:65" s="14" customFormat="1">
      <c r="B158" s="216"/>
      <c r="C158" s="217"/>
      <c r="D158" s="206" t="s">
        <v>158</v>
      </c>
      <c r="E158" s="218" t="s">
        <v>1</v>
      </c>
      <c r="F158" s="219" t="s">
        <v>160</v>
      </c>
      <c r="G158" s="217"/>
      <c r="H158" s="220">
        <v>11025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158</v>
      </c>
      <c r="AU158" s="226" t="s">
        <v>83</v>
      </c>
      <c r="AV158" s="14" t="s">
        <v>156</v>
      </c>
      <c r="AW158" s="14" t="s">
        <v>29</v>
      </c>
      <c r="AX158" s="14" t="s">
        <v>81</v>
      </c>
      <c r="AY158" s="226" t="s">
        <v>148</v>
      </c>
    </row>
    <row r="159" spans="1:65" s="2" customFormat="1" ht="123" customHeight="1">
      <c r="A159" s="34"/>
      <c r="B159" s="35"/>
      <c r="C159" s="191" t="s">
        <v>203</v>
      </c>
      <c r="D159" s="191" t="s">
        <v>151</v>
      </c>
      <c r="E159" s="192" t="s">
        <v>400</v>
      </c>
      <c r="F159" s="193" t="s">
        <v>401</v>
      </c>
      <c r="G159" s="194" t="s">
        <v>168</v>
      </c>
      <c r="H159" s="195">
        <v>5355</v>
      </c>
      <c r="I159" s="196"/>
      <c r="J159" s="197">
        <f>ROUND(I159*H159,2)</f>
        <v>0</v>
      </c>
      <c r="K159" s="193" t="s">
        <v>175</v>
      </c>
      <c r="L159" s="39"/>
      <c r="M159" s="198" t="s">
        <v>1</v>
      </c>
      <c r="N159" s="199" t="s">
        <v>38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156</v>
      </c>
      <c r="AT159" s="202" t="s">
        <v>151</v>
      </c>
      <c r="AU159" s="202" t="s">
        <v>83</v>
      </c>
      <c r="AY159" s="17" t="s">
        <v>148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81</v>
      </c>
      <c r="BK159" s="203">
        <f>ROUND(I159*H159,2)</f>
        <v>0</v>
      </c>
      <c r="BL159" s="17" t="s">
        <v>156</v>
      </c>
      <c r="BM159" s="202" t="s">
        <v>402</v>
      </c>
    </row>
    <row r="160" spans="1:65" s="13" customFormat="1">
      <c r="B160" s="204"/>
      <c r="C160" s="205"/>
      <c r="D160" s="206" t="s">
        <v>158</v>
      </c>
      <c r="E160" s="207" t="s">
        <v>1</v>
      </c>
      <c r="F160" s="208" t="s">
        <v>403</v>
      </c>
      <c r="G160" s="205"/>
      <c r="H160" s="209">
        <v>5355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158</v>
      </c>
      <c r="AU160" s="215" t="s">
        <v>83</v>
      </c>
      <c r="AV160" s="13" t="s">
        <v>83</v>
      </c>
      <c r="AW160" s="13" t="s">
        <v>29</v>
      </c>
      <c r="AX160" s="13" t="s">
        <v>73</v>
      </c>
      <c r="AY160" s="215" t="s">
        <v>148</v>
      </c>
    </row>
    <row r="161" spans="1:65" s="14" customFormat="1">
      <c r="B161" s="216"/>
      <c r="C161" s="217"/>
      <c r="D161" s="206" t="s">
        <v>158</v>
      </c>
      <c r="E161" s="218" t="s">
        <v>1</v>
      </c>
      <c r="F161" s="219" t="s">
        <v>160</v>
      </c>
      <c r="G161" s="217"/>
      <c r="H161" s="220">
        <v>5355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158</v>
      </c>
      <c r="AU161" s="226" t="s">
        <v>83</v>
      </c>
      <c r="AV161" s="14" t="s">
        <v>156</v>
      </c>
      <c r="AW161" s="14" t="s">
        <v>29</v>
      </c>
      <c r="AX161" s="14" t="s">
        <v>81</v>
      </c>
      <c r="AY161" s="226" t="s">
        <v>148</v>
      </c>
    </row>
    <row r="162" spans="1:65" s="2" customFormat="1" ht="24">
      <c r="A162" s="34"/>
      <c r="B162" s="35"/>
      <c r="C162" s="227" t="s">
        <v>209</v>
      </c>
      <c r="D162" s="227" t="s">
        <v>171</v>
      </c>
      <c r="E162" s="228" t="s">
        <v>404</v>
      </c>
      <c r="F162" s="229" t="s">
        <v>405</v>
      </c>
      <c r="G162" s="230" t="s">
        <v>181</v>
      </c>
      <c r="H162" s="231">
        <v>5292</v>
      </c>
      <c r="I162" s="250"/>
      <c r="J162" s="233">
        <f>ROUND(I162*H162,2)</f>
        <v>0</v>
      </c>
      <c r="K162" s="229" t="s">
        <v>175</v>
      </c>
      <c r="L162" s="234"/>
      <c r="M162" s="235" t="s">
        <v>1</v>
      </c>
      <c r="N162" s="236" t="s">
        <v>38</v>
      </c>
      <c r="O162" s="71"/>
      <c r="P162" s="200">
        <f>O162*H162</f>
        <v>0</v>
      </c>
      <c r="Q162" s="200">
        <v>0.32700000000000001</v>
      </c>
      <c r="R162" s="200">
        <f>Q162*H162</f>
        <v>1730.4840000000002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176</v>
      </c>
      <c r="AT162" s="202" t="s">
        <v>171</v>
      </c>
      <c r="AU162" s="202" t="s">
        <v>83</v>
      </c>
      <c r="AY162" s="17" t="s">
        <v>148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81</v>
      </c>
      <c r="BK162" s="203">
        <f>ROUND(I162*H162,2)</f>
        <v>0</v>
      </c>
      <c r="BL162" s="17" t="s">
        <v>156</v>
      </c>
      <c r="BM162" s="202" t="s">
        <v>406</v>
      </c>
    </row>
    <row r="163" spans="1:65" s="15" customFormat="1">
      <c r="B163" s="237"/>
      <c r="C163" s="238"/>
      <c r="D163" s="206" t="s">
        <v>158</v>
      </c>
      <c r="E163" s="239" t="s">
        <v>1</v>
      </c>
      <c r="F163" s="240" t="s">
        <v>194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158</v>
      </c>
      <c r="AU163" s="246" t="s">
        <v>83</v>
      </c>
      <c r="AV163" s="15" t="s">
        <v>81</v>
      </c>
      <c r="AW163" s="15" t="s">
        <v>29</v>
      </c>
      <c r="AX163" s="15" t="s">
        <v>73</v>
      </c>
      <c r="AY163" s="246" t="s">
        <v>148</v>
      </c>
    </row>
    <row r="164" spans="1:65" s="13" customFormat="1">
      <c r="B164" s="204"/>
      <c r="C164" s="205"/>
      <c r="D164" s="206" t="s">
        <v>158</v>
      </c>
      <c r="E164" s="207" t="s">
        <v>1</v>
      </c>
      <c r="F164" s="208" t="s">
        <v>407</v>
      </c>
      <c r="G164" s="205"/>
      <c r="H164" s="209">
        <v>5292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158</v>
      </c>
      <c r="AU164" s="215" t="s">
        <v>83</v>
      </c>
      <c r="AV164" s="13" t="s">
        <v>83</v>
      </c>
      <c r="AW164" s="13" t="s">
        <v>29</v>
      </c>
      <c r="AX164" s="13" t="s">
        <v>73</v>
      </c>
      <c r="AY164" s="215" t="s">
        <v>148</v>
      </c>
    </row>
    <row r="165" spans="1:65" s="14" customFormat="1">
      <c r="B165" s="216"/>
      <c r="C165" s="217"/>
      <c r="D165" s="206" t="s">
        <v>158</v>
      </c>
      <c r="E165" s="218" t="s">
        <v>1</v>
      </c>
      <c r="F165" s="219" t="s">
        <v>160</v>
      </c>
      <c r="G165" s="217"/>
      <c r="H165" s="220">
        <v>5292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158</v>
      </c>
      <c r="AU165" s="226" t="s">
        <v>83</v>
      </c>
      <c r="AV165" s="14" t="s">
        <v>156</v>
      </c>
      <c r="AW165" s="14" t="s">
        <v>29</v>
      </c>
      <c r="AX165" s="14" t="s">
        <v>81</v>
      </c>
      <c r="AY165" s="226" t="s">
        <v>148</v>
      </c>
    </row>
    <row r="166" spans="1:65" s="2" customFormat="1" ht="21.75" customHeight="1">
      <c r="A166" s="34"/>
      <c r="B166" s="35"/>
      <c r="C166" s="227" t="s">
        <v>215</v>
      </c>
      <c r="D166" s="227" t="s">
        <v>171</v>
      </c>
      <c r="E166" s="228" t="s">
        <v>204</v>
      </c>
      <c r="F166" s="229" t="s">
        <v>205</v>
      </c>
      <c r="G166" s="230" t="s">
        <v>181</v>
      </c>
      <c r="H166" s="231">
        <v>87</v>
      </c>
      <c r="I166" s="250"/>
      <c r="J166" s="233">
        <f>ROUND(I166*H166,2)</f>
        <v>0</v>
      </c>
      <c r="K166" s="229" t="s">
        <v>175</v>
      </c>
      <c r="L166" s="234"/>
      <c r="M166" s="235" t="s">
        <v>1</v>
      </c>
      <c r="N166" s="236" t="s">
        <v>38</v>
      </c>
      <c r="O166" s="71"/>
      <c r="P166" s="200">
        <f>O166*H166</f>
        <v>0</v>
      </c>
      <c r="Q166" s="200">
        <v>3.70425</v>
      </c>
      <c r="R166" s="200">
        <f>Q166*H166</f>
        <v>322.26974999999999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176</v>
      </c>
      <c r="AT166" s="202" t="s">
        <v>171</v>
      </c>
      <c r="AU166" s="202" t="s">
        <v>83</v>
      </c>
      <c r="AY166" s="17" t="s">
        <v>148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81</v>
      </c>
      <c r="BK166" s="203">
        <f>ROUND(I166*H166,2)</f>
        <v>0</v>
      </c>
      <c r="BL166" s="17" t="s">
        <v>156</v>
      </c>
      <c r="BM166" s="202" t="s">
        <v>408</v>
      </c>
    </row>
    <row r="167" spans="1:65" s="15" customFormat="1">
      <c r="B167" s="237"/>
      <c r="C167" s="238"/>
      <c r="D167" s="206" t="s">
        <v>158</v>
      </c>
      <c r="E167" s="239" t="s">
        <v>1</v>
      </c>
      <c r="F167" s="240" t="s">
        <v>194</v>
      </c>
      <c r="G167" s="238"/>
      <c r="H167" s="239" t="s">
        <v>1</v>
      </c>
      <c r="I167" s="241"/>
      <c r="J167" s="238"/>
      <c r="K167" s="238"/>
      <c r="L167" s="242"/>
      <c r="M167" s="243"/>
      <c r="N167" s="244"/>
      <c r="O167" s="244"/>
      <c r="P167" s="244"/>
      <c r="Q167" s="244"/>
      <c r="R167" s="244"/>
      <c r="S167" s="244"/>
      <c r="T167" s="245"/>
      <c r="AT167" s="246" t="s">
        <v>158</v>
      </c>
      <c r="AU167" s="246" t="s">
        <v>83</v>
      </c>
      <c r="AV167" s="15" t="s">
        <v>81</v>
      </c>
      <c r="AW167" s="15" t="s">
        <v>29</v>
      </c>
      <c r="AX167" s="15" t="s">
        <v>73</v>
      </c>
      <c r="AY167" s="246" t="s">
        <v>148</v>
      </c>
    </row>
    <row r="168" spans="1:65" s="13" customFormat="1">
      <c r="B168" s="204"/>
      <c r="C168" s="205"/>
      <c r="D168" s="206" t="s">
        <v>158</v>
      </c>
      <c r="E168" s="207" t="s">
        <v>1</v>
      </c>
      <c r="F168" s="208" t="s">
        <v>409</v>
      </c>
      <c r="G168" s="205"/>
      <c r="H168" s="209">
        <v>84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158</v>
      </c>
      <c r="AU168" s="215" t="s">
        <v>83</v>
      </c>
      <c r="AV168" s="13" t="s">
        <v>83</v>
      </c>
      <c r="AW168" s="13" t="s">
        <v>29</v>
      </c>
      <c r="AX168" s="13" t="s">
        <v>73</v>
      </c>
      <c r="AY168" s="215" t="s">
        <v>148</v>
      </c>
    </row>
    <row r="169" spans="1:65" s="13" customFormat="1">
      <c r="B169" s="204"/>
      <c r="C169" s="205"/>
      <c r="D169" s="206" t="s">
        <v>158</v>
      </c>
      <c r="E169" s="207" t="s">
        <v>1</v>
      </c>
      <c r="F169" s="208" t="s">
        <v>410</v>
      </c>
      <c r="G169" s="205"/>
      <c r="H169" s="209">
        <v>3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158</v>
      </c>
      <c r="AU169" s="215" t="s">
        <v>83</v>
      </c>
      <c r="AV169" s="13" t="s">
        <v>83</v>
      </c>
      <c r="AW169" s="13" t="s">
        <v>29</v>
      </c>
      <c r="AX169" s="13" t="s">
        <v>73</v>
      </c>
      <c r="AY169" s="215" t="s">
        <v>148</v>
      </c>
    </row>
    <row r="170" spans="1:65" s="14" customFormat="1">
      <c r="B170" s="216"/>
      <c r="C170" s="217"/>
      <c r="D170" s="206" t="s">
        <v>158</v>
      </c>
      <c r="E170" s="218" t="s">
        <v>1</v>
      </c>
      <c r="F170" s="219" t="s">
        <v>160</v>
      </c>
      <c r="G170" s="217"/>
      <c r="H170" s="220">
        <v>87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158</v>
      </c>
      <c r="AU170" s="226" t="s">
        <v>83</v>
      </c>
      <c r="AV170" s="14" t="s">
        <v>156</v>
      </c>
      <c r="AW170" s="14" t="s">
        <v>29</v>
      </c>
      <c r="AX170" s="14" t="s">
        <v>81</v>
      </c>
      <c r="AY170" s="226" t="s">
        <v>148</v>
      </c>
    </row>
    <row r="171" spans="1:65" s="2" customFormat="1" ht="167.1" customHeight="1">
      <c r="A171" s="34"/>
      <c r="B171" s="35"/>
      <c r="C171" s="191" t="s">
        <v>220</v>
      </c>
      <c r="D171" s="191" t="s">
        <v>151</v>
      </c>
      <c r="E171" s="192" t="s">
        <v>161</v>
      </c>
      <c r="F171" s="193" t="s">
        <v>162</v>
      </c>
      <c r="G171" s="194" t="s">
        <v>163</v>
      </c>
      <c r="H171" s="195">
        <v>2.0499999999999998</v>
      </c>
      <c r="I171" s="196"/>
      <c r="J171" s="197">
        <f>ROUND(I171*H171,2)</f>
        <v>0</v>
      </c>
      <c r="K171" s="193" t="s">
        <v>175</v>
      </c>
      <c r="L171" s="39"/>
      <c r="M171" s="198" t="s">
        <v>1</v>
      </c>
      <c r="N171" s="199" t="s">
        <v>38</v>
      </c>
      <c r="O171" s="7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156</v>
      </c>
      <c r="AT171" s="202" t="s">
        <v>151</v>
      </c>
      <c r="AU171" s="202" t="s">
        <v>83</v>
      </c>
      <c r="AY171" s="17" t="s">
        <v>148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81</v>
      </c>
      <c r="BK171" s="203">
        <f>ROUND(I171*H171,2)</f>
        <v>0</v>
      </c>
      <c r="BL171" s="17" t="s">
        <v>156</v>
      </c>
      <c r="BM171" s="202" t="s">
        <v>411</v>
      </c>
    </row>
    <row r="172" spans="1:65" s="13" customFormat="1">
      <c r="B172" s="204"/>
      <c r="C172" s="205"/>
      <c r="D172" s="206" t="s">
        <v>158</v>
      </c>
      <c r="E172" s="207" t="s">
        <v>1</v>
      </c>
      <c r="F172" s="208" t="s">
        <v>412</v>
      </c>
      <c r="G172" s="205"/>
      <c r="H172" s="209">
        <v>1.57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158</v>
      </c>
      <c r="AU172" s="215" t="s">
        <v>83</v>
      </c>
      <c r="AV172" s="13" t="s">
        <v>83</v>
      </c>
      <c r="AW172" s="13" t="s">
        <v>29</v>
      </c>
      <c r="AX172" s="13" t="s">
        <v>73</v>
      </c>
      <c r="AY172" s="215" t="s">
        <v>148</v>
      </c>
    </row>
    <row r="173" spans="1:65" s="13" customFormat="1">
      <c r="B173" s="204"/>
      <c r="C173" s="205"/>
      <c r="D173" s="206" t="s">
        <v>158</v>
      </c>
      <c r="E173" s="207" t="s">
        <v>1</v>
      </c>
      <c r="F173" s="208" t="s">
        <v>413</v>
      </c>
      <c r="G173" s="205"/>
      <c r="H173" s="209">
        <v>0.48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158</v>
      </c>
      <c r="AU173" s="215" t="s">
        <v>83</v>
      </c>
      <c r="AV173" s="13" t="s">
        <v>83</v>
      </c>
      <c r="AW173" s="13" t="s">
        <v>29</v>
      </c>
      <c r="AX173" s="13" t="s">
        <v>73</v>
      </c>
      <c r="AY173" s="215" t="s">
        <v>148</v>
      </c>
    </row>
    <row r="174" spans="1:65" s="14" customFormat="1">
      <c r="B174" s="216"/>
      <c r="C174" s="217"/>
      <c r="D174" s="206" t="s">
        <v>158</v>
      </c>
      <c r="E174" s="218" t="s">
        <v>1</v>
      </c>
      <c r="F174" s="219" t="s">
        <v>160</v>
      </c>
      <c r="G174" s="217"/>
      <c r="H174" s="220">
        <v>2.0499999999999998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158</v>
      </c>
      <c r="AU174" s="226" t="s">
        <v>83</v>
      </c>
      <c r="AV174" s="14" t="s">
        <v>156</v>
      </c>
      <c r="AW174" s="14" t="s">
        <v>29</v>
      </c>
      <c r="AX174" s="14" t="s">
        <v>81</v>
      </c>
      <c r="AY174" s="226" t="s">
        <v>148</v>
      </c>
    </row>
    <row r="175" spans="1:65" s="2" customFormat="1" ht="72">
      <c r="A175" s="34"/>
      <c r="B175" s="35"/>
      <c r="C175" s="191" t="s">
        <v>235</v>
      </c>
      <c r="D175" s="191" t="s">
        <v>151</v>
      </c>
      <c r="E175" s="192" t="s">
        <v>166</v>
      </c>
      <c r="F175" s="193" t="s">
        <v>167</v>
      </c>
      <c r="G175" s="194" t="s">
        <v>168</v>
      </c>
      <c r="H175" s="195">
        <v>7864</v>
      </c>
      <c r="I175" s="196"/>
      <c r="J175" s="197">
        <f>ROUND(I175*H175,2)</f>
        <v>0</v>
      </c>
      <c r="K175" s="193" t="s">
        <v>175</v>
      </c>
      <c r="L175" s="39"/>
      <c r="M175" s="198" t="s">
        <v>1</v>
      </c>
      <c r="N175" s="199" t="s">
        <v>38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156</v>
      </c>
      <c r="AT175" s="202" t="s">
        <v>151</v>
      </c>
      <c r="AU175" s="202" t="s">
        <v>83</v>
      </c>
      <c r="AY175" s="17" t="s">
        <v>148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81</v>
      </c>
      <c r="BK175" s="203">
        <f>ROUND(I175*H175,2)</f>
        <v>0</v>
      </c>
      <c r="BL175" s="17" t="s">
        <v>156</v>
      </c>
      <c r="BM175" s="202" t="s">
        <v>414</v>
      </c>
    </row>
    <row r="176" spans="1:65" s="13" customFormat="1">
      <c r="B176" s="204"/>
      <c r="C176" s="205"/>
      <c r="D176" s="206" t="s">
        <v>158</v>
      </c>
      <c r="E176" s="207" t="s">
        <v>1</v>
      </c>
      <c r="F176" s="208" t="s">
        <v>415</v>
      </c>
      <c r="G176" s="205"/>
      <c r="H176" s="209">
        <v>1435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158</v>
      </c>
      <c r="AU176" s="215" t="s">
        <v>83</v>
      </c>
      <c r="AV176" s="13" t="s">
        <v>83</v>
      </c>
      <c r="AW176" s="13" t="s">
        <v>29</v>
      </c>
      <c r="AX176" s="13" t="s">
        <v>73</v>
      </c>
      <c r="AY176" s="215" t="s">
        <v>148</v>
      </c>
    </row>
    <row r="177" spans="1:65" s="13" customFormat="1">
      <c r="B177" s="204"/>
      <c r="C177" s="205"/>
      <c r="D177" s="206" t="s">
        <v>158</v>
      </c>
      <c r="E177" s="207" t="s">
        <v>1</v>
      </c>
      <c r="F177" s="208" t="s">
        <v>416</v>
      </c>
      <c r="G177" s="205"/>
      <c r="H177" s="209">
        <v>5355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158</v>
      </c>
      <c r="AU177" s="215" t="s">
        <v>83</v>
      </c>
      <c r="AV177" s="13" t="s">
        <v>83</v>
      </c>
      <c r="AW177" s="13" t="s">
        <v>29</v>
      </c>
      <c r="AX177" s="13" t="s">
        <v>73</v>
      </c>
      <c r="AY177" s="215" t="s">
        <v>148</v>
      </c>
    </row>
    <row r="178" spans="1:65" s="13" customFormat="1">
      <c r="B178" s="204"/>
      <c r="C178" s="205"/>
      <c r="D178" s="206" t="s">
        <v>158</v>
      </c>
      <c r="E178" s="207" t="s">
        <v>1</v>
      </c>
      <c r="F178" s="208" t="s">
        <v>417</v>
      </c>
      <c r="G178" s="205"/>
      <c r="H178" s="209">
        <v>1074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158</v>
      </c>
      <c r="AU178" s="215" t="s">
        <v>83</v>
      </c>
      <c r="AV178" s="13" t="s">
        <v>83</v>
      </c>
      <c r="AW178" s="13" t="s">
        <v>29</v>
      </c>
      <c r="AX178" s="13" t="s">
        <v>73</v>
      </c>
      <c r="AY178" s="215" t="s">
        <v>148</v>
      </c>
    </row>
    <row r="179" spans="1:65" s="14" customFormat="1">
      <c r="B179" s="216"/>
      <c r="C179" s="217"/>
      <c r="D179" s="206" t="s">
        <v>158</v>
      </c>
      <c r="E179" s="218" t="s">
        <v>1</v>
      </c>
      <c r="F179" s="219" t="s">
        <v>160</v>
      </c>
      <c r="G179" s="217"/>
      <c r="H179" s="220">
        <v>7864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158</v>
      </c>
      <c r="AU179" s="226" t="s">
        <v>83</v>
      </c>
      <c r="AV179" s="14" t="s">
        <v>156</v>
      </c>
      <c r="AW179" s="14" t="s">
        <v>29</v>
      </c>
      <c r="AX179" s="14" t="s">
        <v>81</v>
      </c>
      <c r="AY179" s="226" t="s">
        <v>148</v>
      </c>
    </row>
    <row r="180" spans="1:65" s="2" customFormat="1" ht="21.75" customHeight="1">
      <c r="A180" s="34"/>
      <c r="B180" s="35"/>
      <c r="C180" s="227" t="s">
        <v>240</v>
      </c>
      <c r="D180" s="227" t="s">
        <v>171</v>
      </c>
      <c r="E180" s="228" t="s">
        <v>172</v>
      </c>
      <c r="F180" s="229" t="s">
        <v>173</v>
      </c>
      <c r="G180" s="230" t="s">
        <v>174</v>
      </c>
      <c r="H180" s="231">
        <v>14155.2</v>
      </c>
      <c r="I180" s="232"/>
      <c r="J180" s="233">
        <f>ROUND(I180*H180,2)</f>
        <v>0</v>
      </c>
      <c r="K180" s="229" t="s">
        <v>175</v>
      </c>
      <c r="L180" s="234"/>
      <c r="M180" s="235" t="s">
        <v>1</v>
      </c>
      <c r="N180" s="236" t="s">
        <v>38</v>
      </c>
      <c r="O180" s="71"/>
      <c r="P180" s="200">
        <f>O180*H180</f>
        <v>0</v>
      </c>
      <c r="Q180" s="200">
        <v>1</v>
      </c>
      <c r="R180" s="200">
        <f>Q180*H180</f>
        <v>14155.2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176</v>
      </c>
      <c r="AT180" s="202" t="s">
        <v>171</v>
      </c>
      <c r="AU180" s="202" t="s">
        <v>83</v>
      </c>
      <c r="AY180" s="17" t="s">
        <v>148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81</v>
      </c>
      <c r="BK180" s="203">
        <f>ROUND(I180*H180,2)</f>
        <v>0</v>
      </c>
      <c r="BL180" s="17" t="s">
        <v>156</v>
      </c>
      <c r="BM180" s="202" t="s">
        <v>418</v>
      </c>
    </row>
    <row r="181" spans="1:65" s="13" customFormat="1">
      <c r="B181" s="204"/>
      <c r="C181" s="205"/>
      <c r="D181" s="206" t="s">
        <v>158</v>
      </c>
      <c r="E181" s="207" t="s">
        <v>1</v>
      </c>
      <c r="F181" s="208" t="s">
        <v>419</v>
      </c>
      <c r="G181" s="205"/>
      <c r="H181" s="209">
        <v>9639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158</v>
      </c>
      <c r="AU181" s="215" t="s">
        <v>83</v>
      </c>
      <c r="AV181" s="13" t="s">
        <v>83</v>
      </c>
      <c r="AW181" s="13" t="s">
        <v>29</v>
      </c>
      <c r="AX181" s="13" t="s">
        <v>73</v>
      </c>
      <c r="AY181" s="215" t="s">
        <v>148</v>
      </c>
    </row>
    <row r="182" spans="1:65" s="13" customFormat="1">
      <c r="B182" s="204"/>
      <c r="C182" s="205"/>
      <c r="D182" s="206" t="s">
        <v>158</v>
      </c>
      <c r="E182" s="207" t="s">
        <v>1</v>
      </c>
      <c r="F182" s="208" t="s">
        <v>420</v>
      </c>
      <c r="G182" s="205"/>
      <c r="H182" s="209">
        <v>2583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158</v>
      </c>
      <c r="AU182" s="215" t="s">
        <v>83</v>
      </c>
      <c r="AV182" s="13" t="s">
        <v>83</v>
      </c>
      <c r="AW182" s="13" t="s">
        <v>29</v>
      </c>
      <c r="AX182" s="13" t="s">
        <v>73</v>
      </c>
      <c r="AY182" s="215" t="s">
        <v>148</v>
      </c>
    </row>
    <row r="183" spans="1:65" s="13" customFormat="1">
      <c r="B183" s="204"/>
      <c r="C183" s="205"/>
      <c r="D183" s="206" t="s">
        <v>158</v>
      </c>
      <c r="E183" s="207" t="s">
        <v>1</v>
      </c>
      <c r="F183" s="208" t="s">
        <v>421</v>
      </c>
      <c r="G183" s="205"/>
      <c r="H183" s="209">
        <v>1933.2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158</v>
      </c>
      <c r="AU183" s="215" t="s">
        <v>83</v>
      </c>
      <c r="AV183" s="13" t="s">
        <v>83</v>
      </c>
      <c r="AW183" s="13" t="s">
        <v>29</v>
      </c>
      <c r="AX183" s="13" t="s">
        <v>73</v>
      </c>
      <c r="AY183" s="215" t="s">
        <v>148</v>
      </c>
    </row>
    <row r="184" spans="1:65" s="14" customFormat="1">
      <c r="B184" s="216"/>
      <c r="C184" s="217"/>
      <c r="D184" s="206" t="s">
        <v>158</v>
      </c>
      <c r="E184" s="218" t="s">
        <v>1</v>
      </c>
      <c r="F184" s="219" t="s">
        <v>160</v>
      </c>
      <c r="G184" s="217"/>
      <c r="H184" s="220">
        <v>14155.2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158</v>
      </c>
      <c r="AU184" s="226" t="s">
        <v>83</v>
      </c>
      <c r="AV184" s="14" t="s">
        <v>156</v>
      </c>
      <c r="AW184" s="14" t="s">
        <v>29</v>
      </c>
      <c r="AX184" s="14" t="s">
        <v>81</v>
      </c>
      <c r="AY184" s="226" t="s">
        <v>148</v>
      </c>
    </row>
    <row r="185" spans="1:65" s="2" customFormat="1" ht="156.75" customHeight="1">
      <c r="A185" s="34"/>
      <c r="B185" s="35"/>
      <c r="C185" s="191" t="s">
        <v>8</v>
      </c>
      <c r="D185" s="191" t="s">
        <v>151</v>
      </c>
      <c r="E185" s="192" t="s">
        <v>179</v>
      </c>
      <c r="F185" s="193" t="s">
        <v>180</v>
      </c>
      <c r="G185" s="194" t="s">
        <v>181</v>
      </c>
      <c r="H185" s="195">
        <v>65</v>
      </c>
      <c r="I185" s="196"/>
      <c r="J185" s="197">
        <f>ROUND(I185*H185,2)</f>
        <v>0</v>
      </c>
      <c r="K185" s="193" t="s">
        <v>175</v>
      </c>
      <c r="L185" s="39"/>
      <c r="M185" s="198" t="s">
        <v>1</v>
      </c>
      <c r="N185" s="199" t="s">
        <v>38</v>
      </c>
      <c r="O185" s="7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156</v>
      </c>
      <c r="AT185" s="202" t="s">
        <v>151</v>
      </c>
      <c r="AU185" s="202" t="s">
        <v>83</v>
      </c>
      <c r="AY185" s="17" t="s">
        <v>148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81</v>
      </c>
      <c r="BK185" s="203">
        <f>ROUND(I185*H185,2)</f>
        <v>0</v>
      </c>
      <c r="BL185" s="17" t="s">
        <v>156</v>
      </c>
      <c r="BM185" s="202" t="s">
        <v>422</v>
      </c>
    </row>
    <row r="186" spans="1:65" s="13" customFormat="1">
      <c r="B186" s="204"/>
      <c r="C186" s="205"/>
      <c r="D186" s="206" t="s">
        <v>158</v>
      </c>
      <c r="E186" s="207" t="s">
        <v>1</v>
      </c>
      <c r="F186" s="208" t="s">
        <v>423</v>
      </c>
      <c r="G186" s="205"/>
      <c r="H186" s="209">
        <v>50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158</v>
      </c>
      <c r="AU186" s="215" t="s">
        <v>83</v>
      </c>
      <c r="AV186" s="13" t="s">
        <v>83</v>
      </c>
      <c r="AW186" s="13" t="s">
        <v>29</v>
      </c>
      <c r="AX186" s="13" t="s">
        <v>73</v>
      </c>
      <c r="AY186" s="215" t="s">
        <v>148</v>
      </c>
    </row>
    <row r="187" spans="1:65" s="13" customFormat="1">
      <c r="B187" s="204"/>
      <c r="C187" s="205"/>
      <c r="D187" s="206" t="s">
        <v>158</v>
      </c>
      <c r="E187" s="207" t="s">
        <v>1</v>
      </c>
      <c r="F187" s="208" t="s">
        <v>424</v>
      </c>
      <c r="G187" s="205"/>
      <c r="H187" s="209">
        <v>15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158</v>
      </c>
      <c r="AU187" s="215" t="s">
        <v>83</v>
      </c>
      <c r="AV187" s="13" t="s">
        <v>83</v>
      </c>
      <c r="AW187" s="13" t="s">
        <v>29</v>
      </c>
      <c r="AX187" s="13" t="s">
        <v>73</v>
      </c>
      <c r="AY187" s="215" t="s">
        <v>148</v>
      </c>
    </row>
    <row r="188" spans="1:65" s="14" customFormat="1">
      <c r="B188" s="216"/>
      <c r="C188" s="217"/>
      <c r="D188" s="206" t="s">
        <v>158</v>
      </c>
      <c r="E188" s="218" t="s">
        <v>1</v>
      </c>
      <c r="F188" s="219" t="s">
        <v>160</v>
      </c>
      <c r="G188" s="217"/>
      <c r="H188" s="220">
        <v>65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158</v>
      </c>
      <c r="AU188" s="226" t="s">
        <v>83</v>
      </c>
      <c r="AV188" s="14" t="s">
        <v>156</v>
      </c>
      <c r="AW188" s="14" t="s">
        <v>29</v>
      </c>
      <c r="AX188" s="14" t="s">
        <v>81</v>
      </c>
      <c r="AY188" s="226" t="s">
        <v>148</v>
      </c>
    </row>
    <row r="189" spans="1:65" s="2" customFormat="1" ht="168" customHeight="1">
      <c r="A189" s="34"/>
      <c r="B189" s="35"/>
      <c r="C189" s="191" t="s">
        <v>250</v>
      </c>
      <c r="D189" s="191" t="s">
        <v>151</v>
      </c>
      <c r="E189" s="192" t="s">
        <v>186</v>
      </c>
      <c r="F189" s="193" t="s">
        <v>187</v>
      </c>
      <c r="G189" s="194" t="s">
        <v>181</v>
      </c>
      <c r="H189" s="195">
        <v>11</v>
      </c>
      <c r="I189" s="196"/>
      <c r="J189" s="197">
        <f>ROUND(I189*H189,2)</f>
        <v>0</v>
      </c>
      <c r="K189" s="193" t="s">
        <v>175</v>
      </c>
      <c r="L189" s="39"/>
      <c r="M189" s="198" t="s">
        <v>1</v>
      </c>
      <c r="N189" s="199" t="s">
        <v>38</v>
      </c>
      <c r="O189" s="71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156</v>
      </c>
      <c r="AT189" s="202" t="s">
        <v>151</v>
      </c>
      <c r="AU189" s="202" t="s">
        <v>83</v>
      </c>
      <c r="AY189" s="17" t="s">
        <v>148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81</v>
      </c>
      <c r="BK189" s="203">
        <f>ROUND(I189*H189,2)</f>
        <v>0</v>
      </c>
      <c r="BL189" s="17" t="s">
        <v>156</v>
      </c>
      <c r="BM189" s="202" t="s">
        <v>425</v>
      </c>
    </row>
    <row r="190" spans="1:65" s="13" customFormat="1">
      <c r="B190" s="204"/>
      <c r="C190" s="205"/>
      <c r="D190" s="206" t="s">
        <v>158</v>
      </c>
      <c r="E190" s="207" t="s">
        <v>1</v>
      </c>
      <c r="F190" s="208" t="s">
        <v>426</v>
      </c>
      <c r="G190" s="205"/>
      <c r="H190" s="209">
        <v>11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158</v>
      </c>
      <c r="AU190" s="215" t="s">
        <v>83</v>
      </c>
      <c r="AV190" s="13" t="s">
        <v>83</v>
      </c>
      <c r="AW190" s="13" t="s">
        <v>29</v>
      </c>
      <c r="AX190" s="13" t="s">
        <v>73</v>
      </c>
      <c r="AY190" s="215" t="s">
        <v>148</v>
      </c>
    </row>
    <row r="191" spans="1:65" s="14" customFormat="1">
      <c r="B191" s="216"/>
      <c r="C191" s="217"/>
      <c r="D191" s="206" t="s">
        <v>158</v>
      </c>
      <c r="E191" s="218" t="s">
        <v>1</v>
      </c>
      <c r="F191" s="219" t="s">
        <v>160</v>
      </c>
      <c r="G191" s="217"/>
      <c r="H191" s="220">
        <v>11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158</v>
      </c>
      <c r="AU191" s="226" t="s">
        <v>83</v>
      </c>
      <c r="AV191" s="14" t="s">
        <v>156</v>
      </c>
      <c r="AW191" s="14" t="s">
        <v>29</v>
      </c>
      <c r="AX191" s="14" t="s">
        <v>81</v>
      </c>
      <c r="AY191" s="226" t="s">
        <v>148</v>
      </c>
    </row>
    <row r="192" spans="1:65" s="2" customFormat="1" ht="16.5" customHeight="1">
      <c r="A192" s="34"/>
      <c r="B192" s="35"/>
      <c r="C192" s="227" t="s">
        <v>256</v>
      </c>
      <c r="D192" s="227" t="s">
        <v>171</v>
      </c>
      <c r="E192" s="228" t="s">
        <v>191</v>
      </c>
      <c r="F192" s="229" t="s">
        <v>192</v>
      </c>
      <c r="G192" s="230" t="s">
        <v>181</v>
      </c>
      <c r="H192" s="231">
        <v>425</v>
      </c>
      <c r="I192" s="250"/>
      <c r="J192" s="233">
        <f>ROUND(I192*H192,2)</f>
        <v>0</v>
      </c>
      <c r="K192" s="229" t="s">
        <v>175</v>
      </c>
      <c r="L192" s="234"/>
      <c r="M192" s="235" t="s">
        <v>1</v>
      </c>
      <c r="N192" s="236" t="s">
        <v>38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176</v>
      </c>
      <c r="AT192" s="202" t="s">
        <v>171</v>
      </c>
      <c r="AU192" s="202" t="s">
        <v>83</v>
      </c>
      <c r="AY192" s="17" t="s">
        <v>148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81</v>
      </c>
      <c r="BK192" s="203">
        <f>ROUND(I192*H192,2)</f>
        <v>0</v>
      </c>
      <c r="BL192" s="17" t="s">
        <v>156</v>
      </c>
      <c r="BM192" s="202" t="s">
        <v>427</v>
      </c>
    </row>
    <row r="193" spans="1:65" s="15" customFormat="1">
      <c r="B193" s="237"/>
      <c r="C193" s="238"/>
      <c r="D193" s="206" t="s">
        <v>158</v>
      </c>
      <c r="E193" s="239" t="s">
        <v>1</v>
      </c>
      <c r="F193" s="240" t="s">
        <v>194</v>
      </c>
      <c r="G193" s="238"/>
      <c r="H193" s="239" t="s">
        <v>1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AT193" s="246" t="s">
        <v>158</v>
      </c>
      <c r="AU193" s="246" t="s">
        <v>83</v>
      </c>
      <c r="AV193" s="15" t="s">
        <v>81</v>
      </c>
      <c r="AW193" s="15" t="s">
        <v>29</v>
      </c>
      <c r="AX193" s="15" t="s">
        <v>73</v>
      </c>
      <c r="AY193" s="246" t="s">
        <v>148</v>
      </c>
    </row>
    <row r="194" spans="1:65" s="13" customFormat="1">
      <c r="B194" s="204"/>
      <c r="C194" s="205"/>
      <c r="D194" s="206" t="s">
        <v>158</v>
      </c>
      <c r="E194" s="207" t="s">
        <v>1</v>
      </c>
      <c r="F194" s="208" t="s">
        <v>428</v>
      </c>
      <c r="G194" s="205"/>
      <c r="H194" s="209">
        <v>425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158</v>
      </c>
      <c r="AU194" s="215" t="s">
        <v>83</v>
      </c>
      <c r="AV194" s="13" t="s">
        <v>83</v>
      </c>
      <c r="AW194" s="13" t="s">
        <v>29</v>
      </c>
      <c r="AX194" s="13" t="s">
        <v>73</v>
      </c>
      <c r="AY194" s="215" t="s">
        <v>148</v>
      </c>
    </row>
    <row r="195" spans="1:65" s="14" customFormat="1">
      <c r="B195" s="216"/>
      <c r="C195" s="217"/>
      <c r="D195" s="206" t="s">
        <v>158</v>
      </c>
      <c r="E195" s="218" t="s">
        <v>1</v>
      </c>
      <c r="F195" s="219" t="s">
        <v>160</v>
      </c>
      <c r="G195" s="217"/>
      <c r="H195" s="220">
        <v>425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158</v>
      </c>
      <c r="AU195" s="226" t="s">
        <v>83</v>
      </c>
      <c r="AV195" s="14" t="s">
        <v>156</v>
      </c>
      <c r="AW195" s="14" t="s">
        <v>29</v>
      </c>
      <c r="AX195" s="14" t="s">
        <v>81</v>
      </c>
      <c r="AY195" s="226" t="s">
        <v>148</v>
      </c>
    </row>
    <row r="196" spans="1:65" s="2" customFormat="1" ht="134.25" customHeight="1">
      <c r="A196" s="34"/>
      <c r="B196" s="35"/>
      <c r="C196" s="191" t="s">
        <v>261</v>
      </c>
      <c r="D196" s="191" t="s">
        <v>151</v>
      </c>
      <c r="E196" s="192" t="s">
        <v>429</v>
      </c>
      <c r="F196" s="193" t="s">
        <v>430</v>
      </c>
      <c r="G196" s="194" t="s">
        <v>181</v>
      </c>
      <c r="H196" s="195">
        <v>295.60000000000002</v>
      </c>
      <c r="I196" s="196"/>
      <c r="J196" s="197">
        <f>ROUND(I196*H196,2)</f>
        <v>0</v>
      </c>
      <c r="K196" s="193" t="s">
        <v>175</v>
      </c>
      <c r="L196" s="39"/>
      <c r="M196" s="198" t="s">
        <v>1</v>
      </c>
      <c r="N196" s="199" t="s">
        <v>38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156</v>
      </c>
      <c r="AT196" s="202" t="s">
        <v>151</v>
      </c>
      <c r="AU196" s="202" t="s">
        <v>83</v>
      </c>
      <c r="AY196" s="17" t="s">
        <v>148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81</v>
      </c>
      <c r="BK196" s="203">
        <f>ROUND(I196*H196,2)</f>
        <v>0</v>
      </c>
      <c r="BL196" s="17" t="s">
        <v>156</v>
      </c>
      <c r="BM196" s="202" t="s">
        <v>431</v>
      </c>
    </row>
    <row r="197" spans="1:65" s="13" customFormat="1">
      <c r="B197" s="204"/>
      <c r="C197" s="205"/>
      <c r="D197" s="206" t="s">
        <v>158</v>
      </c>
      <c r="E197" s="207" t="s">
        <v>1</v>
      </c>
      <c r="F197" s="208" t="s">
        <v>432</v>
      </c>
      <c r="G197" s="205"/>
      <c r="H197" s="209">
        <v>295.60000000000002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158</v>
      </c>
      <c r="AU197" s="215" t="s">
        <v>83</v>
      </c>
      <c r="AV197" s="13" t="s">
        <v>83</v>
      </c>
      <c r="AW197" s="13" t="s">
        <v>29</v>
      </c>
      <c r="AX197" s="13" t="s">
        <v>73</v>
      </c>
      <c r="AY197" s="215" t="s">
        <v>148</v>
      </c>
    </row>
    <row r="198" spans="1:65" s="14" customFormat="1">
      <c r="B198" s="216"/>
      <c r="C198" s="217"/>
      <c r="D198" s="206" t="s">
        <v>158</v>
      </c>
      <c r="E198" s="218" t="s">
        <v>1</v>
      </c>
      <c r="F198" s="219" t="s">
        <v>160</v>
      </c>
      <c r="G198" s="217"/>
      <c r="H198" s="220">
        <v>295.60000000000002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158</v>
      </c>
      <c r="AU198" s="226" t="s">
        <v>83</v>
      </c>
      <c r="AV198" s="14" t="s">
        <v>156</v>
      </c>
      <c r="AW198" s="14" t="s">
        <v>29</v>
      </c>
      <c r="AX198" s="14" t="s">
        <v>81</v>
      </c>
      <c r="AY198" s="226" t="s">
        <v>148</v>
      </c>
    </row>
    <row r="199" spans="1:65" s="2" customFormat="1" ht="90" customHeight="1">
      <c r="A199" s="34"/>
      <c r="B199" s="35"/>
      <c r="C199" s="191" t="s">
        <v>266</v>
      </c>
      <c r="D199" s="191" t="s">
        <v>151</v>
      </c>
      <c r="E199" s="192" t="s">
        <v>433</v>
      </c>
      <c r="F199" s="193" t="s">
        <v>434</v>
      </c>
      <c r="G199" s="194" t="s">
        <v>181</v>
      </c>
      <c r="H199" s="195">
        <v>54</v>
      </c>
      <c r="I199" s="196"/>
      <c r="J199" s="197">
        <f>ROUND(I199*H199,2)</f>
        <v>0</v>
      </c>
      <c r="K199" s="193" t="s">
        <v>175</v>
      </c>
      <c r="L199" s="39"/>
      <c r="M199" s="198" t="s">
        <v>1</v>
      </c>
      <c r="N199" s="199" t="s">
        <v>38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156</v>
      </c>
      <c r="AT199" s="202" t="s">
        <v>151</v>
      </c>
      <c r="AU199" s="202" t="s">
        <v>83</v>
      </c>
      <c r="AY199" s="17" t="s">
        <v>148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81</v>
      </c>
      <c r="BK199" s="203">
        <f>ROUND(I199*H199,2)</f>
        <v>0</v>
      </c>
      <c r="BL199" s="17" t="s">
        <v>156</v>
      </c>
      <c r="BM199" s="202" t="s">
        <v>435</v>
      </c>
    </row>
    <row r="200" spans="1:65" s="13" customFormat="1">
      <c r="B200" s="204"/>
      <c r="C200" s="205"/>
      <c r="D200" s="206" t="s">
        <v>158</v>
      </c>
      <c r="E200" s="207" t="s">
        <v>1</v>
      </c>
      <c r="F200" s="208" t="s">
        <v>436</v>
      </c>
      <c r="G200" s="205"/>
      <c r="H200" s="209">
        <v>30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158</v>
      </c>
      <c r="AU200" s="215" t="s">
        <v>83</v>
      </c>
      <c r="AV200" s="13" t="s">
        <v>83</v>
      </c>
      <c r="AW200" s="13" t="s">
        <v>29</v>
      </c>
      <c r="AX200" s="13" t="s">
        <v>73</v>
      </c>
      <c r="AY200" s="215" t="s">
        <v>148</v>
      </c>
    </row>
    <row r="201" spans="1:65" s="13" customFormat="1">
      <c r="B201" s="204"/>
      <c r="C201" s="205"/>
      <c r="D201" s="206" t="s">
        <v>158</v>
      </c>
      <c r="E201" s="207" t="s">
        <v>1</v>
      </c>
      <c r="F201" s="208" t="s">
        <v>437</v>
      </c>
      <c r="G201" s="205"/>
      <c r="H201" s="209">
        <v>24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158</v>
      </c>
      <c r="AU201" s="215" t="s">
        <v>83</v>
      </c>
      <c r="AV201" s="13" t="s">
        <v>83</v>
      </c>
      <c r="AW201" s="13" t="s">
        <v>29</v>
      </c>
      <c r="AX201" s="13" t="s">
        <v>73</v>
      </c>
      <c r="AY201" s="215" t="s">
        <v>148</v>
      </c>
    </row>
    <row r="202" spans="1:65" s="14" customFormat="1">
      <c r="B202" s="216"/>
      <c r="C202" s="217"/>
      <c r="D202" s="206" t="s">
        <v>158</v>
      </c>
      <c r="E202" s="218" t="s">
        <v>1</v>
      </c>
      <c r="F202" s="219" t="s">
        <v>160</v>
      </c>
      <c r="G202" s="217"/>
      <c r="H202" s="220">
        <v>54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158</v>
      </c>
      <c r="AU202" s="226" t="s">
        <v>83</v>
      </c>
      <c r="AV202" s="14" t="s">
        <v>156</v>
      </c>
      <c r="AW202" s="14" t="s">
        <v>29</v>
      </c>
      <c r="AX202" s="14" t="s">
        <v>81</v>
      </c>
      <c r="AY202" s="226" t="s">
        <v>148</v>
      </c>
    </row>
    <row r="203" spans="1:65" s="2" customFormat="1" ht="78" customHeight="1">
      <c r="A203" s="34"/>
      <c r="B203" s="35"/>
      <c r="C203" s="191" t="s">
        <v>271</v>
      </c>
      <c r="D203" s="191" t="s">
        <v>151</v>
      </c>
      <c r="E203" s="192" t="s">
        <v>438</v>
      </c>
      <c r="F203" s="193" t="s">
        <v>439</v>
      </c>
      <c r="G203" s="194" t="s">
        <v>163</v>
      </c>
      <c r="H203" s="195">
        <v>3.15</v>
      </c>
      <c r="I203" s="196"/>
      <c r="J203" s="197">
        <f>ROUND(I203*H203,2)</f>
        <v>0</v>
      </c>
      <c r="K203" s="193" t="s">
        <v>175</v>
      </c>
      <c r="L203" s="39"/>
      <c r="M203" s="198" t="s">
        <v>1</v>
      </c>
      <c r="N203" s="199" t="s">
        <v>38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156</v>
      </c>
      <c r="AT203" s="202" t="s">
        <v>151</v>
      </c>
      <c r="AU203" s="202" t="s">
        <v>83</v>
      </c>
      <c r="AY203" s="17" t="s">
        <v>148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81</v>
      </c>
      <c r="BK203" s="203">
        <f>ROUND(I203*H203,2)</f>
        <v>0</v>
      </c>
      <c r="BL203" s="17" t="s">
        <v>156</v>
      </c>
      <c r="BM203" s="202" t="s">
        <v>440</v>
      </c>
    </row>
    <row r="204" spans="1:65" s="13" customFormat="1">
      <c r="B204" s="204"/>
      <c r="C204" s="205"/>
      <c r="D204" s="206" t="s">
        <v>158</v>
      </c>
      <c r="E204" s="207" t="s">
        <v>1</v>
      </c>
      <c r="F204" s="208" t="s">
        <v>441</v>
      </c>
      <c r="G204" s="205"/>
      <c r="H204" s="209">
        <v>3.15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158</v>
      </c>
      <c r="AU204" s="215" t="s">
        <v>83</v>
      </c>
      <c r="AV204" s="13" t="s">
        <v>83</v>
      </c>
      <c r="AW204" s="13" t="s">
        <v>29</v>
      </c>
      <c r="AX204" s="13" t="s">
        <v>73</v>
      </c>
      <c r="AY204" s="215" t="s">
        <v>148</v>
      </c>
    </row>
    <row r="205" spans="1:65" s="14" customFormat="1">
      <c r="B205" s="216"/>
      <c r="C205" s="217"/>
      <c r="D205" s="206" t="s">
        <v>158</v>
      </c>
      <c r="E205" s="218" t="s">
        <v>1</v>
      </c>
      <c r="F205" s="219" t="s">
        <v>160</v>
      </c>
      <c r="G205" s="217"/>
      <c r="H205" s="220">
        <v>3.15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158</v>
      </c>
      <c r="AU205" s="226" t="s">
        <v>83</v>
      </c>
      <c r="AV205" s="14" t="s">
        <v>156</v>
      </c>
      <c r="AW205" s="14" t="s">
        <v>29</v>
      </c>
      <c r="AX205" s="14" t="s">
        <v>81</v>
      </c>
      <c r="AY205" s="226" t="s">
        <v>148</v>
      </c>
    </row>
    <row r="206" spans="1:65" s="2" customFormat="1" ht="114.95" customHeight="1">
      <c r="A206" s="34"/>
      <c r="B206" s="35"/>
      <c r="C206" s="191" t="s">
        <v>7</v>
      </c>
      <c r="D206" s="191" t="s">
        <v>151</v>
      </c>
      <c r="E206" s="192" t="s">
        <v>442</v>
      </c>
      <c r="F206" s="193" t="s">
        <v>443</v>
      </c>
      <c r="G206" s="194" t="s">
        <v>198</v>
      </c>
      <c r="H206" s="195">
        <v>3</v>
      </c>
      <c r="I206" s="196"/>
      <c r="J206" s="197">
        <f>ROUND(I206*H206,2)</f>
        <v>0</v>
      </c>
      <c r="K206" s="193" t="s">
        <v>175</v>
      </c>
      <c r="L206" s="39"/>
      <c r="M206" s="198" t="s">
        <v>1</v>
      </c>
      <c r="N206" s="199" t="s">
        <v>38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156</v>
      </c>
      <c r="AT206" s="202" t="s">
        <v>151</v>
      </c>
      <c r="AU206" s="202" t="s">
        <v>83</v>
      </c>
      <c r="AY206" s="17" t="s">
        <v>148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81</v>
      </c>
      <c r="BK206" s="203">
        <f>ROUND(I206*H206,2)</f>
        <v>0</v>
      </c>
      <c r="BL206" s="17" t="s">
        <v>156</v>
      </c>
      <c r="BM206" s="202" t="s">
        <v>444</v>
      </c>
    </row>
    <row r="207" spans="1:65" s="13" customFormat="1">
      <c r="B207" s="204"/>
      <c r="C207" s="205"/>
      <c r="D207" s="206" t="s">
        <v>158</v>
      </c>
      <c r="E207" s="207" t="s">
        <v>1</v>
      </c>
      <c r="F207" s="208" t="s">
        <v>410</v>
      </c>
      <c r="G207" s="205"/>
      <c r="H207" s="209">
        <v>3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158</v>
      </c>
      <c r="AU207" s="215" t="s">
        <v>83</v>
      </c>
      <c r="AV207" s="13" t="s">
        <v>83</v>
      </c>
      <c r="AW207" s="13" t="s">
        <v>29</v>
      </c>
      <c r="AX207" s="13" t="s">
        <v>73</v>
      </c>
      <c r="AY207" s="215" t="s">
        <v>148</v>
      </c>
    </row>
    <row r="208" spans="1:65" s="14" customFormat="1">
      <c r="B208" s="216"/>
      <c r="C208" s="217"/>
      <c r="D208" s="206" t="s">
        <v>158</v>
      </c>
      <c r="E208" s="218" t="s">
        <v>1</v>
      </c>
      <c r="F208" s="219" t="s">
        <v>160</v>
      </c>
      <c r="G208" s="217"/>
      <c r="H208" s="220">
        <v>3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158</v>
      </c>
      <c r="AU208" s="226" t="s">
        <v>83</v>
      </c>
      <c r="AV208" s="14" t="s">
        <v>156</v>
      </c>
      <c r="AW208" s="14" t="s">
        <v>29</v>
      </c>
      <c r="AX208" s="14" t="s">
        <v>81</v>
      </c>
      <c r="AY208" s="226" t="s">
        <v>148</v>
      </c>
    </row>
    <row r="209" spans="1:65" s="2" customFormat="1" ht="36">
      <c r="A209" s="34"/>
      <c r="B209" s="35"/>
      <c r="C209" s="191" t="s">
        <v>296</v>
      </c>
      <c r="D209" s="191" t="s">
        <v>151</v>
      </c>
      <c r="E209" s="192" t="s">
        <v>216</v>
      </c>
      <c r="F209" s="193" t="s">
        <v>217</v>
      </c>
      <c r="G209" s="194" t="s">
        <v>181</v>
      </c>
      <c r="H209" s="195">
        <v>250</v>
      </c>
      <c r="I209" s="196"/>
      <c r="J209" s="197">
        <f>ROUND(I209*H209,2)</f>
        <v>0</v>
      </c>
      <c r="K209" s="193" t="s">
        <v>175</v>
      </c>
      <c r="L209" s="39"/>
      <c r="M209" s="198" t="s">
        <v>1</v>
      </c>
      <c r="N209" s="199" t="s">
        <v>38</v>
      </c>
      <c r="O209" s="71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2" t="s">
        <v>156</v>
      </c>
      <c r="AT209" s="202" t="s">
        <v>151</v>
      </c>
      <c r="AU209" s="202" t="s">
        <v>83</v>
      </c>
      <c r="AY209" s="17" t="s">
        <v>148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7" t="s">
        <v>81</v>
      </c>
      <c r="BK209" s="203">
        <f>ROUND(I209*H209,2)</f>
        <v>0</v>
      </c>
      <c r="BL209" s="17" t="s">
        <v>156</v>
      </c>
      <c r="BM209" s="202" t="s">
        <v>445</v>
      </c>
    </row>
    <row r="210" spans="1:65" s="13" customFormat="1">
      <c r="B210" s="204"/>
      <c r="C210" s="205"/>
      <c r="D210" s="206" t="s">
        <v>158</v>
      </c>
      <c r="E210" s="207" t="s">
        <v>1</v>
      </c>
      <c r="F210" s="208" t="s">
        <v>446</v>
      </c>
      <c r="G210" s="205"/>
      <c r="H210" s="209">
        <v>250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158</v>
      </c>
      <c r="AU210" s="215" t="s">
        <v>83</v>
      </c>
      <c r="AV210" s="13" t="s">
        <v>83</v>
      </c>
      <c r="AW210" s="13" t="s">
        <v>29</v>
      </c>
      <c r="AX210" s="13" t="s">
        <v>73</v>
      </c>
      <c r="AY210" s="215" t="s">
        <v>148</v>
      </c>
    </row>
    <row r="211" spans="1:65" s="14" customFormat="1">
      <c r="B211" s="216"/>
      <c r="C211" s="217"/>
      <c r="D211" s="206" t="s">
        <v>158</v>
      </c>
      <c r="E211" s="218" t="s">
        <v>1</v>
      </c>
      <c r="F211" s="219" t="s">
        <v>160</v>
      </c>
      <c r="G211" s="217"/>
      <c r="H211" s="220">
        <v>250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158</v>
      </c>
      <c r="AU211" s="226" t="s">
        <v>83</v>
      </c>
      <c r="AV211" s="14" t="s">
        <v>156</v>
      </c>
      <c r="AW211" s="14" t="s">
        <v>29</v>
      </c>
      <c r="AX211" s="14" t="s">
        <v>81</v>
      </c>
      <c r="AY211" s="226" t="s">
        <v>148</v>
      </c>
    </row>
    <row r="212" spans="1:65" s="2" customFormat="1" ht="78" customHeight="1">
      <c r="A212" s="34"/>
      <c r="B212" s="35"/>
      <c r="C212" s="191" t="s">
        <v>301</v>
      </c>
      <c r="D212" s="191" t="s">
        <v>151</v>
      </c>
      <c r="E212" s="192" t="s">
        <v>221</v>
      </c>
      <c r="F212" s="193" t="s">
        <v>222</v>
      </c>
      <c r="G212" s="194" t="s">
        <v>223</v>
      </c>
      <c r="H212" s="195">
        <v>3652</v>
      </c>
      <c r="I212" s="196"/>
      <c r="J212" s="197">
        <f>ROUND(I212*H212,2)</f>
        <v>0</v>
      </c>
      <c r="K212" s="193" t="s">
        <v>175</v>
      </c>
      <c r="L212" s="39"/>
      <c r="M212" s="198" t="s">
        <v>1</v>
      </c>
      <c r="N212" s="199" t="s">
        <v>38</v>
      </c>
      <c r="O212" s="71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2" t="s">
        <v>156</v>
      </c>
      <c r="AT212" s="202" t="s">
        <v>151</v>
      </c>
      <c r="AU212" s="202" t="s">
        <v>83</v>
      </c>
      <c r="AY212" s="17" t="s">
        <v>148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7" t="s">
        <v>81</v>
      </c>
      <c r="BK212" s="203">
        <f>ROUND(I212*H212,2)</f>
        <v>0</v>
      </c>
      <c r="BL212" s="17" t="s">
        <v>156</v>
      </c>
      <c r="BM212" s="202" t="s">
        <v>447</v>
      </c>
    </row>
    <row r="213" spans="1:65" s="13" customFormat="1">
      <c r="B213" s="204"/>
      <c r="C213" s="205"/>
      <c r="D213" s="206" t="s">
        <v>158</v>
      </c>
      <c r="E213" s="207" t="s">
        <v>1</v>
      </c>
      <c r="F213" s="208" t="s">
        <v>448</v>
      </c>
      <c r="G213" s="205"/>
      <c r="H213" s="209">
        <v>2132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158</v>
      </c>
      <c r="AU213" s="215" t="s">
        <v>83</v>
      </c>
      <c r="AV213" s="13" t="s">
        <v>83</v>
      </c>
      <c r="AW213" s="13" t="s">
        <v>29</v>
      </c>
      <c r="AX213" s="13" t="s">
        <v>73</v>
      </c>
      <c r="AY213" s="215" t="s">
        <v>148</v>
      </c>
    </row>
    <row r="214" spans="1:65" s="13" customFormat="1">
      <c r="B214" s="204"/>
      <c r="C214" s="205"/>
      <c r="D214" s="206" t="s">
        <v>158</v>
      </c>
      <c r="E214" s="207" t="s">
        <v>1</v>
      </c>
      <c r="F214" s="208" t="s">
        <v>449</v>
      </c>
      <c r="G214" s="205"/>
      <c r="H214" s="209">
        <v>1520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158</v>
      </c>
      <c r="AU214" s="215" t="s">
        <v>83</v>
      </c>
      <c r="AV214" s="13" t="s">
        <v>83</v>
      </c>
      <c r="AW214" s="13" t="s">
        <v>29</v>
      </c>
      <c r="AX214" s="13" t="s">
        <v>73</v>
      </c>
      <c r="AY214" s="215" t="s">
        <v>148</v>
      </c>
    </row>
    <row r="215" spans="1:65" s="14" customFormat="1">
      <c r="B215" s="216"/>
      <c r="C215" s="217"/>
      <c r="D215" s="206" t="s">
        <v>158</v>
      </c>
      <c r="E215" s="218" t="s">
        <v>1</v>
      </c>
      <c r="F215" s="219" t="s">
        <v>160</v>
      </c>
      <c r="G215" s="217"/>
      <c r="H215" s="220">
        <v>3652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158</v>
      </c>
      <c r="AU215" s="226" t="s">
        <v>83</v>
      </c>
      <c r="AV215" s="14" t="s">
        <v>156</v>
      </c>
      <c r="AW215" s="14" t="s">
        <v>29</v>
      </c>
      <c r="AX215" s="14" t="s">
        <v>81</v>
      </c>
      <c r="AY215" s="226" t="s">
        <v>148</v>
      </c>
    </row>
    <row r="216" spans="1:65" s="2" customFormat="1" ht="24">
      <c r="A216" s="34"/>
      <c r="B216" s="35"/>
      <c r="C216" s="227" t="s">
        <v>305</v>
      </c>
      <c r="D216" s="227" t="s">
        <v>171</v>
      </c>
      <c r="E216" s="228" t="s">
        <v>236</v>
      </c>
      <c r="F216" s="229" t="s">
        <v>237</v>
      </c>
      <c r="G216" s="230" t="s">
        <v>181</v>
      </c>
      <c r="H216" s="231">
        <v>7304</v>
      </c>
      <c r="I216" s="232"/>
      <c r="J216" s="233">
        <f>ROUND(I216*H216,2)</f>
        <v>0</v>
      </c>
      <c r="K216" s="229" t="s">
        <v>175</v>
      </c>
      <c r="L216" s="234"/>
      <c r="M216" s="235" t="s">
        <v>1</v>
      </c>
      <c r="N216" s="236" t="s">
        <v>38</v>
      </c>
      <c r="O216" s="71"/>
      <c r="P216" s="200">
        <f>O216*H216</f>
        <v>0</v>
      </c>
      <c r="Q216" s="200">
        <v>1.23E-3</v>
      </c>
      <c r="R216" s="200">
        <f>Q216*H216</f>
        <v>8.9839199999999995</v>
      </c>
      <c r="S216" s="200">
        <v>0</v>
      </c>
      <c r="T216" s="20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2" t="s">
        <v>176</v>
      </c>
      <c r="AT216" s="202" t="s">
        <v>171</v>
      </c>
      <c r="AU216" s="202" t="s">
        <v>83</v>
      </c>
      <c r="AY216" s="17" t="s">
        <v>148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" t="s">
        <v>81</v>
      </c>
      <c r="BK216" s="203">
        <f>ROUND(I216*H216,2)</f>
        <v>0</v>
      </c>
      <c r="BL216" s="17" t="s">
        <v>156</v>
      </c>
      <c r="BM216" s="202" t="s">
        <v>450</v>
      </c>
    </row>
    <row r="217" spans="1:65" s="13" customFormat="1">
      <c r="B217" s="204"/>
      <c r="C217" s="205"/>
      <c r="D217" s="206" t="s">
        <v>158</v>
      </c>
      <c r="E217" s="207" t="s">
        <v>1</v>
      </c>
      <c r="F217" s="208" t="s">
        <v>451</v>
      </c>
      <c r="G217" s="205"/>
      <c r="H217" s="209">
        <v>7304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158</v>
      </c>
      <c r="AU217" s="215" t="s">
        <v>83</v>
      </c>
      <c r="AV217" s="13" t="s">
        <v>83</v>
      </c>
      <c r="AW217" s="13" t="s">
        <v>29</v>
      </c>
      <c r="AX217" s="13" t="s">
        <v>73</v>
      </c>
      <c r="AY217" s="215" t="s">
        <v>148</v>
      </c>
    </row>
    <row r="218" spans="1:65" s="14" customFormat="1">
      <c r="B218" s="216"/>
      <c r="C218" s="217"/>
      <c r="D218" s="206" t="s">
        <v>158</v>
      </c>
      <c r="E218" s="218" t="s">
        <v>1</v>
      </c>
      <c r="F218" s="219" t="s">
        <v>160</v>
      </c>
      <c r="G218" s="217"/>
      <c r="H218" s="220">
        <v>7304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158</v>
      </c>
      <c r="AU218" s="226" t="s">
        <v>83</v>
      </c>
      <c r="AV218" s="14" t="s">
        <v>156</v>
      </c>
      <c r="AW218" s="14" t="s">
        <v>29</v>
      </c>
      <c r="AX218" s="14" t="s">
        <v>81</v>
      </c>
      <c r="AY218" s="226" t="s">
        <v>148</v>
      </c>
    </row>
    <row r="219" spans="1:65" s="2" customFormat="1" ht="21.75" customHeight="1">
      <c r="A219" s="34"/>
      <c r="B219" s="35"/>
      <c r="C219" s="227" t="s">
        <v>310</v>
      </c>
      <c r="D219" s="227" t="s">
        <v>171</v>
      </c>
      <c r="E219" s="228" t="s">
        <v>241</v>
      </c>
      <c r="F219" s="229" t="s">
        <v>242</v>
      </c>
      <c r="G219" s="230" t="s">
        <v>181</v>
      </c>
      <c r="H219" s="231">
        <v>3652</v>
      </c>
      <c r="I219" s="250"/>
      <c r="J219" s="233">
        <f>ROUND(I219*H219,2)</f>
        <v>0</v>
      </c>
      <c r="K219" s="229" t="s">
        <v>175</v>
      </c>
      <c r="L219" s="234"/>
      <c r="M219" s="235" t="s">
        <v>1</v>
      </c>
      <c r="N219" s="236" t="s">
        <v>38</v>
      </c>
      <c r="O219" s="71"/>
      <c r="P219" s="200">
        <f>O219*H219</f>
        <v>0</v>
      </c>
      <c r="Q219" s="200">
        <v>1.8000000000000001E-4</v>
      </c>
      <c r="R219" s="200">
        <f>Q219*H219</f>
        <v>0.65736000000000006</v>
      </c>
      <c r="S219" s="200">
        <v>0</v>
      </c>
      <c r="T219" s="20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2" t="s">
        <v>176</v>
      </c>
      <c r="AT219" s="202" t="s">
        <v>171</v>
      </c>
      <c r="AU219" s="202" t="s">
        <v>83</v>
      </c>
      <c r="AY219" s="17" t="s">
        <v>148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7" t="s">
        <v>81</v>
      </c>
      <c r="BK219" s="203">
        <f>ROUND(I219*H219,2)</f>
        <v>0</v>
      </c>
      <c r="BL219" s="17" t="s">
        <v>156</v>
      </c>
      <c r="BM219" s="202" t="s">
        <v>452</v>
      </c>
    </row>
    <row r="220" spans="1:65" s="15" customFormat="1">
      <c r="B220" s="237"/>
      <c r="C220" s="238"/>
      <c r="D220" s="206" t="s">
        <v>158</v>
      </c>
      <c r="E220" s="239" t="s">
        <v>1</v>
      </c>
      <c r="F220" s="240" t="s">
        <v>453</v>
      </c>
      <c r="G220" s="238"/>
      <c r="H220" s="239" t="s">
        <v>1</v>
      </c>
      <c r="I220" s="241"/>
      <c r="J220" s="238"/>
      <c r="K220" s="238"/>
      <c r="L220" s="242"/>
      <c r="M220" s="243"/>
      <c r="N220" s="244"/>
      <c r="O220" s="244"/>
      <c r="P220" s="244"/>
      <c r="Q220" s="244"/>
      <c r="R220" s="244"/>
      <c r="S220" s="244"/>
      <c r="T220" s="245"/>
      <c r="AT220" s="246" t="s">
        <v>158</v>
      </c>
      <c r="AU220" s="246" t="s">
        <v>83</v>
      </c>
      <c r="AV220" s="15" t="s">
        <v>81</v>
      </c>
      <c r="AW220" s="15" t="s">
        <v>29</v>
      </c>
      <c r="AX220" s="15" t="s">
        <v>73</v>
      </c>
      <c r="AY220" s="246" t="s">
        <v>148</v>
      </c>
    </row>
    <row r="221" spans="1:65" s="13" customFormat="1">
      <c r="B221" s="204"/>
      <c r="C221" s="205"/>
      <c r="D221" s="206" t="s">
        <v>158</v>
      </c>
      <c r="E221" s="207" t="s">
        <v>1</v>
      </c>
      <c r="F221" s="208" t="s">
        <v>454</v>
      </c>
      <c r="G221" s="205"/>
      <c r="H221" s="209">
        <v>3652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158</v>
      </c>
      <c r="AU221" s="215" t="s">
        <v>83</v>
      </c>
      <c r="AV221" s="13" t="s">
        <v>83</v>
      </c>
      <c r="AW221" s="13" t="s">
        <v>29</v>
      </c>
      <c r="AX221" s="13" t="s">
        <v>73</v>
      </c>
      <c r="AY221" s="215" t="s">
        <v>148</v>
      </c>
    </row>
    <row r="222" spans="1:65" s="14" customFormat="1">
      <c r="B222" s="216"/>
      <c r="C222" s="217"/>
      <c r="D222" s="206" t="s">
        <v>158</v>
      </c>
      <c r="E222" s="218" t="s">
        <v>1</v>
      </c>
      <c r="F222" s="219" t="s">
        <v>160</v>
      </c>
      <c r="G222" s="217"/>
      <c r="H222" s="220">
        <v>3652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158</v>
      </c>
      <c r="AU222" s="226" t="s">
        <v>83</v>
      </c>
      <c r="AV222" s="14" t="s">
        <v>156</v>
      </c>
      <c r="AW222" s="14" t="s">
        <v>29</v>
      </c>
      <c r="AX222" s="14" t="s">
        <v>81</v>
      </c>
      <c r="AY222" s="226" t="s">
        <v>148</v>
      </c>
    </row>
    <row r="223" spans="1:65" s="2" customFormat="1" ht="134.25" customHeight="1">
      <c r="A223" s="34"/>
      <c r="B223" s="35"/>
      <c r="C223" s="191" t="s">
        <v>315</v>
      </c>
      <c r="D223" s="191" t="s">
        <v>151</v>
      </c>
      <c r="E223" s="192" t="s">
        <v>245</v>
      </c>
      <c r="F223" s="193" t="s">
        <v>246</v>
      </c>
      <c r="G223" s="194" t="s">
        <v>163</v>
      </c>
      <c r="H223" s="195">
        <v>18.18</v>
      </c>
      <c r="I223" s="196"/>
      <c r="J223" s="197">
        <f>ROUND(I223*H223,2)</f>
        <v>0</v>
      </c>
      <c r="K223" s="193" t="s">
        <v>175</v>
      </c>
      <c r="L223" s="39"/>
      <c r="M223" s="198" t="s">
        <v>1</v>
      </c>
      <c r="N223" s="199" t="s">
        <v>38</v>
      </c>
      <c r="O223" s="71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2" t="s">
        <v>156</v>
      </c>
      <c r="AT223" s="202" t="s">
        <v>151</v>
      </c>
      <c r="AU223" s="202" t="s">
        <v>83</v>
      </c>
      <c r="AY223" s="17" t="s">
        <v>148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7" t="s">
        <v>81</v>
      </c>
      <c r="BK223" s="203">
        <f>ROUND(I223*H223,2)</f>
        <v>0</v>
      </c>
      <c r="BL223" s="17" t="s">
        <v>156</v>
      </c>
      <c r="BM223" s="202" t="s">
        <v>455</v>
      </c>
    </row>
    <row r="224" spans="1:65" s="13" customFormat="1">
      <c r="B224" s="204"/>
      <c r="C224" s="205"/>
      <c r="D224" s="206" t="s">
        <v>158</v>
      </c>
      <c r="E224" s="207" t="s">
        <v>1</v>
      </c>
      <c r="F224" s="208" t="s">
        <v>456</v>
      </c>
      <c r="G224" s="205"/>
      <c r="H224" s="209">
        <v>9.4499999999999993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158</v>
      </c>
      <c r="AU224" s="215" t="s">
        <v>83</v>
      </c>
      <c r="AV224" s="13" t="s">
        <v>83</v>
      </c>
      <c r="AW224" s="13" t="s">
        <v>29</v>
      </c>
      <c r="AX224" s="13" t="s">
        <v>73</v>
      </c>
      <c r="AY224" s="215" t="s">
        <v>148</v>
      </c>
    </row>
    <row r="225" spans="1:65" s="13" customFormat="1">
      <c r="B225" s="204"/>
      <c r="C225" s="205"/>
      <c r="D225" s="206" t="s">
        <v>158</v>
      </c>
      <c r="E225" s="207" t="s">
        <v>1</v>
      </c>
      <c r="F225" s="208" t="s">
        <v>457</v>
      </c>
      <c r="G225" s="205"/>
      <c r="H225" s="209">
        <v>1.57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158</v>
      </c>
      <c r="AU225" s="215" t="s">
        <v>83</v>
      </c>
      <c r="AV225" s="13" t="s">
        <v>83</v>
      </c>
      <c r="AW225" s="13" t="s">
        <v>29</v>
      </c>
      <c r="AX225" s="13" t="s">
        <v>73</v>
      </c>
      <c r="AY225" s="215" t="s">
        <v>148</v>
      </c>
    </row>
    <row r="226" spans="1:65" s="13" customFormat="1">
      <c r="B226" s="204"/>
      <c r="C226" s="205"/>
      <c r="D226" s="206" t="s">
        <v>158</v>
      </c>
      <c r="E226" s="207" t="s">
        <v>1</v>
      </c>
      <c r="F226" s="208" t="s">
        <v>458</v>
      </c>
      <c r="G226" s="205"/>
      <c r="H226" s="209">
        <v>7.16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158</v>
      </c>
      <c r="AU226" s="215" t="s">
        <v>83</v>
      </c>
      <c r="AV226" s="13" t="s">
        <v>83</v>
      </c>
      <c r="AW226" s="13" t="s">
        <v>29</v>
      </c>
      <c r="AX226" s="13" t="s">
        <v>73</v>
      </c>
      <c r="AY226" s="215" t="s">
        <v>148</v>
      </c>
    </row>
    <row r="227" spans="1:65" s="14" customFormat="1">
      <c r="B227" s="216"/>
      <c r="C227" s="217"/>
      <c r="D227" s="206" t="s">
        <v>158</v>
      </c>
      <c r="E227" s="218" t="s">
        <v>1</v>
      </c>
      <c r="F227" s="219" t="s">
        <v>160</v>
      </c>
      <c r="G227" s="217"/>
      <c r="H227" s="220">
        <v>18.18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158</v>
      </c>
      <c r="AU227" s="226" t="s">
        <v>83</v>
      </c>
      <c r="AV227" s="14" t="s">
        <v>156</v>
      </c>
      <c r="AW227" s="14" t="s">
        <v>29</v>
      </c>
      <c r="AX227" s="14" t="s">
        <v>81</v>
      </c>
      <c r="AY227" s="226" t="s">
        <v>148</v>
      </c>
    </row>
    <row r="228" spans="1:65" s="2" customFormat="1" ht="114.95" customHeight="1">
      <c r="A228" s="34"/>
      <c r="B228" s="35"/>
      <c r="C228" s="191" t="s">
        <v>320</v>
      </c>
      <c r="D228" s="191" t="s">
        <v>151</v>
      </c>
      <c r="E228" s="192" t="s">
        <v>251</v>
      </c>
      <c r="F228" s="193" t="s">
        <v>252</v>
      </c>
      <c r="G228" s="194" t="s">
        <v>253</v>
      </c>
      <c r="H228" s="195">
        <v>84</v>
      </c>
      <c r="I228" s="196"/>
      <c r="J228" s="197">
        <f>ROUND(I228*H228,2)</f>
        <v>0</v>
      </c>
      <c r="K228" s="193" t="s">
        <v>175</v>
      </c>
      <c r="L228" s="39"/>
      <c r="M228" s="198" t="s">
        <v>1</v>
      </c>
      <c r="N228" s="199" t="s">
        <v>38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156</v>
      </c>
      <c r="AT228" s="202" t="s">
        <v>151</v>
      </c>
      <c r="AU228" s="202" t="s">
        <v>83</v>
      </c>
      <c r="AY228" s="17" t="s">
        <v>148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81</v>
      </c>
      <c r="BK228" s="203">
        <f>ROUND(I228*H228,2)</f>
        <v>0</v>
      </c>
      <c r="BL228" s="17" t="s">
        <v>156</v>
      </c>
      <c r="BM228" s="202" t="s">
        <v>459</v>
      </c>
    </row>
    <row r="229" spans="1:65" s="13" customFormat="1">
      <c r="B229" s="204"/>
      <c r="C229" s="205"/>
      <c r="D229" s="206" t="s">
        <v>158</v>
      </c>
      <c r="E229" s="207" t="s">
        <v>1</v>
      </c>
      <c r="F229" s="208" t="s">
        <v>460</v>
      </c>
      <c r="G229" s="205"/>
      <c r="H229" s="209">
        <v>84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158</v>
      </c>
      <c r="AU229" s="215" t="s">
        <v>83</v>
      </c>
      <c r="AV229" s="13" t="s">
        <v>83</v>
      </c>
      <c r="AW229" s="13" t="s">
        <v>29</v>
      </c>
      <c r="AX229" s="13" t="s">
        <v>73</v>
      </c>
      <c r="AY229" s="215" t="s">
        <v>148</v>
      </c>
    </row>
    <row r="230" spans="1:65" s="14" customFormat="1">
      <c r="B230" s="216"/>
      <c r="C230" s="217"/>
      <c r="D230" s="206" t="s">
        <v>158</v>
      </c>
      <c r="E230" s="218" t="s">
        <v>1</v>
      </c>
      <c r="F230" s="219" t="s">
        <v>160</v>
      </c>
      <c r="G230" s="217"/>
      <c r="H230" s="220">
        <v>84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158</v>
      </c>
      <c r="AU230" s="226" t="s">
        <v>83</v>
      </c>
      <c r="AV230" s="14" t="s">
        <v>156</v>
      </c>
      <c r="AW230" s="14" t="s">
        <v>29</v>
      </c>
      <c r="AX230" s="14" t="s">
        <v>81</v>
      </c>
      <c r="AY230" s="226" t="s">
        <v>148</v>
      </c>
    </row>
    <row r="231" spans="1:65" s="2" customFormat="1" ht="90" customHeight="1">
      <c r="A231" s="34"/>
      <c r="B231" s="35"/>
      <c r="C231" s="191" t="s">
        <v>325</v>
      </c>
      <c r="D231" s="191" t="s">
        <v>151</v>
      </c>
      <c r="E231" s="192" t="s">
        <v>257</v>
      </c>
      <c r="F231" s="193" t="s">
        <v>258</v>
      </c>
      <c r="G231" s="194" t="s">
        <v>253</v>
      </c>
      <c r="H231" s="195">
        <v>28</v>
      </c>
      <c r="I231" s="196"/>
      <c r="J231" s="197">
        <f>ROUND(I231*H231,2)</f>
        <v>0</v>
      </c>
      <c r="K231" s="193" t="s">
        <v>175</v>
      </c>
      <c r="L231" s="39"/>
      <c r="M231" s="198" t="s">
        <v>1</v>
      </c>
      <c r="N231" s="199" t="s">
        <v>38</v>
      </c>
      <c r="O231" s="71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2" t="s">
        <v>156</v>
      </c>
      <c r="AT231" s="202" t="s">
        <v>151</v>
      </c>
      <c r="AU231" s="202" t="s">
        <v>83</v>
      </c>
      <c r="AY231" s="17" t="s">
        <v>148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7" t="s">
        <v>81</v>
      </c>
      <c r="BK231" s="203">
        <f>ROUND(I231*H231,2)</f>
        <v>0</v>
      </c>
      <c r="BL231" s="17" t="s">
        <v>156</v>
      </c>
      <c r="BM231" s="202" t="s">
        <v>461</v>
      </c>
    </row>
    <row r="232" spans="1:65" s="13" customFormat="1">
      <c r="B232" s="204"/>
      <c r="C232" s="205"/>
      <c r="D232" s="206" t="s">
        <v>158</v>
      </c>
      <c r="E232" s="207" t="s">
        <v>1</v>
      </c>
      <c r="F232" s="208" t="s">
        <v>325</v>
      </c>
      <c r="G232" s="205"/>
      <c r="H232" s="209">
        <v>28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158</v>
      </c>
      <c r="AU232" s="215" t="s">
        <v>83</v>
      </c>
      <c r="AV232" s="13" t="s">
        <v>83</v>
      </c>
      <c r="AW232" s="13" t="s">
        <v>29</v>
      </c>
      <c r="AX232" s="13" t="s">
        <v>73</v>
      </c>
      <c r="AY232" s="215" t="s">
        <v>148</v>
      </c>
    </row>
    <row r="233" spans="1:65" s="14" customFormat="1">
      <c r="B233" s="216"/>
      <c r="C233" s="217"/>
      <c r="D233" s="206" t="s">
        <v>158</v>
      </c>
      <c r="E233" s="218" t="s">
        <v>1</v>
      </c>
      <c r="F233" s="219" t="s">
        <v>160</v>
      </c>
      <c r="G233" s="217"/>
      <c r="H233" s="220">
        <v>28</v>
      </c>
      <c r="I233" s="221"/>
      <c r="J233" s="217"/>
      <c r="K233" s="217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158</v>
      </c>
      <c r="AU233" s="226" t="s">
        <v>83</v>
      </c>
      <c r="AV233" s="14" t="s">
        <v>156</v>
      </c>
      <c r="AW233" s="14" t="s">
        <v>29</v>
      </c>
      <c r="AX233" s="14" t="s">
        <v>81</v>
      </c>
      <c r="AY233" s="226" t="s">
        <v>148</v>
      </c>
    </row>
    <row r="234" spans="1:65" s="2" customFormat="1" ht="101.25" customHeight="1">
      <c r="A234" s="34"/>
      <c r="B234" s="35"/>
      <c r="C234" s="191" t="s">
        <v>330</v>
      </c>
      <c r="D234" s="191" t="s">
        <v>151</v>
      </c>
      <c r="E234" s="192" t="s">
        <v>262</v>
      </c>
      <c r="F234" s="193" t="s">
        <v>263</v>
      </c>
      <c r="G234" s="194" t="s">
        <v>198</v>
      </c>
      <c r="H234" s="195">
        <v>6300</v>
      </c>
      <c r="I234" s="196"/>
      <c r="J234" s="197">
        <f>ROUND(I234*H234,2)</f>
        <v>0</v>
      </c>
      <c r="K234" s="193" t="s">
        <v>175</v>
      </c>
      <c r="L234" s="39"/>
      <c r="M234" s="198" t="s">
        <v>1</v>
      </c>
      <c r="N234" s="199" t="s">
        <v>38</v>
      </c>
      <c r="O234" s="71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2" t="s">
        <v>156</v>
      </c>
      <c r="AT234" s="202" t="s">
        <v>151</v>
      </c>
      <c r="AU234" s="202" t="s">
        <v>83</v>
      </c>
      <c r="AY234" s="17" t="s">
        <v>148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7" t="s">
        <v>81</v>
      </c>
      <c r="BK234" s="203">
        <f>ROUND(I234*H234,2)</f>
        <v>0</v>
      </c>
      <c r="BL234" s="17" t="s">
        <v>156</v>
      </c>
      <c r="BM234" s="202" t="s">
        <v>462</v>
      </c>
    </row>
    <row r="235" spans="1:65" s="13" customFormat="1">
      <c r="B235" s="204"/>
      <c r="C235" s="205"/>
      <c r="D235" s="206" t="s">
        <v>158</v>
      </c>
      <c r="E235" s="207" t="s">
        <v>1</v>
      </c>
      <c r="F235" s="208" t="s">
        <v>463</v>
      </c>
      <c r="G235" s="205"/>
      <c r="H235" s="209">
        <v>6300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158</v>
      </c>
      <c r="AU235" s="215" t="s">
        <v>83</v>
      </c>
      <c r="AV235" s="13" t="s">
        <v>83</v>
      </c>
      <c r="AW235" s="13" t="s">
        <v>29</v>
      </c>
      <c r="AX235" s="13" t="s">
        <v>73</v>
      </c>
      <c r="AY235" s="215" t="s">
        <v>148</v>
      </c>
    </row>
    <row r="236" spans="1:65" s="14" customFormat="1">
      <c r="B236" s="216"/>
      <c r="C236" s="217"/>
      <c r="D236" s="206" t="s">
        <v>158</v>
      </c>
      <c r="E236" s="218" t="s">
        <v>1</v>
      </c>
      <c r="F236" s="219" t="s">
        <v>160</v>
      </c>
      <c r="G236" s="217"/>
      <c r="H236" s="220">
        <v>6300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158</v>
      </c>
      <c r="AU236" s="226" t="s">
        <v>83</v>
      </c>
      <c r="AV236" s="14" t="s">
        <v>156</v>
      </c>
      <c r="AW236" s="14" t="s">
        <v>29</v>
      </c>
      <c r="AX236" s="14" t="s">
        <v>81</v>
      </c>
      <c r="AY236" s="226" t="s">
        <v>148</v>
      </c>
    </row>
    <row r="237" spans="1:65" s="2" customFormat="1" ht="78" customHeight="1">
      <c r="A237" s="34"/>
      <c r="B237" s="35"/>
      <c r="C237" s="191" t="s">
        <v>337</v>
      </c>
      <c r="D237" s="191" t="s">
        <v>151</v>
      </c>
      <c r="E237" s="192" t="s">
        <v>276</v>
      </c>
      <c r="F237" s="193" t="s">
        <v>277</v>
      </c>
      <c r="G237" s="194" t="s">
        <v>168</v>
      </c>
      <c r="H237" s="195">
        <v>5298</v>
      </c>
      <c r="I237" s="196"/>
      <c r="J237" s="197">
        <f>ROUND(I237*H237,2)</f>
        <v>0</v>
      </c>
      <c r="K237" s="193" t="s">
        <v>175</v>
      </c>
      <c r="L237" s="39"/>
      <c r="M237" s="198" t="s">
        <v>1</v>
      </c>
      <c r="N237" s="199" t="s">
        <v>38</v>
      </c>
      <c r="O237" s="71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2" t="s">
        <v>156</v>
      </c>
      <c r="AT237" s="202" t="s">
        <v>151</v>
      </c>
      <c r="AU237" s="202" t="s">
        <v>83</v>
      </c>
      <c r="AY237" s="17" t="s">
        <v>148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7" t="s">
        <v>81</v>
      </c>
      <c r="BK237" s="203">
        <f>ROUND(I237*H237,2)</f>
        <v>0</v>
      </c>
      <c r="BL237" s="17" t="s">
        <v>156</v>
      </c>
      <c r="BM237" s="202" t="s">
        <v>464</v>
      </c>
    </row>
    <row r="238" spans="1:65" s="13" customFormat="1">
      <c r="B238" s="204"/>
      <c r="C238" s="205"/>
      <c r="D238" s="206" t="s">
        <v>158</v>
      </c>
      <c r="E238" s="207" t="s">
        <v>1</v>
      </c>
      <c r="F238" s="208" t="s">
        <v>465</v>
      </c>
      <c r="G238" s="205"/>
      <c r="H238" s="209">
        <v>256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158</v>
      </c>
      <c r="AU238" s="215" t="s">
        <v>83</v>
      </c>
      <c r="AV238" s="13" t="s">
        <v>83</v>
      </c>
      <c r="AW238" s="13" t="s">
        <v>29</v>
      </c>
      <c r="AX238" s="13" t="s">
        <v>73</v>
      </c>
      <c r="AY238" s="215" t="s">
        <v>148</v>
      </c>
    </row>
    <row r="239" spans="1:65" s="13" customFormat="1">
      <c r="B239" s="204"/>
      <c r="C239" s="205"/>
      <c r="D239" s="206" t="s">
        <v>158</v>
      </c>
      <c r="E239" s="207" t="s">
        <v>1</v>
      </c>
      <c r="F239" s="208" t="s">
        <v>466</v>
      </c>
      <c r="G239" s="205"/>
      <c r="H239" s="209">
        <v>260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158</v>
      </c>
      <c r="AU239" s="215" t="s">
        <v>83</v>
      </c>
      <c r="AV239" s="13" t="s">
        <v>83</v>
      </c>
      <c r="AW239" s="13" t="s">
        <v>29</v>
      </c>
      <c r="AX239" s="13" t="s">
        <v>73</v>
      </c>
      <c r="AY239" s="215" t="s">
        <v>148</v>
      </c>
    </row>
    <row r="240" spans="1:65" s="13" customFormat="1">
      <c r="B240" s="204"/>
      <c r="C240" s="205"/>
      <c r="D240" s="206" t="s">
        <v>158</v>
      </c>
      <c r="E240" s="207" t="s">
        <v>1</v>
      </c>
      <c r="F240" s="208" t="s">
        <v>467</v>
      </c>
      <c r="G240" s="205"/>
      <c r="H240" s="209">
        <v>260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158</v>
      </c>
      <c r="AU240" s="215" t="s">
        <v>83</v>
      </c>
      <c r="AV240" s="13" t="s">
        <v>83</v>
      </c>
      <c r="AW240" s="13" t="s">
        <v>29</v>
      </c>
      <c r="AX240" s="13" t="s">
        <v>73</v>
      </c>
      <c r="AY240" s="215" t="s">
        <v>148</v>
      </c>
    </row>
    <row r="241" spans="2:51" s="13" customFormat="1">
      <c r="B241" s="204"/>
      <c r="C241" s="205"/>
      <c r="D241" s="206" t="s">
        <v>158</v>
      </c>
      <c r="E241" s="207" t="s">
        <v>1</v>
      </c>
      <c r="F241" s="208" t="s">
        <v>468</v>
      </c>
      <c r="G241" s="205"/>
      <c r="H241" s="209">
        <v>200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158</v>
      </c>
      <c r="AU241" s="215" t="s">
        <v>83</v>
      </c>
      <c r="AV241" s="13" t="s">
        <v>83</v>
      </c>
      <c r="AW241" s="13" t="s">
        <v>29</v>
      </c>
      <c r="AX241" s="13" t="s">
        <v>73</v>
      </c>
      <c r="AY241" s="215" t="s">
        <v>148</v>
      </c>
    </row>
    <row r="242" spans="2:51" s="13" customFormat="1">
      <c r="B242" s="204"/>
      <c r="C242" s="205"/>
      <c r="D242" s="206" t="s">
        <v>158</v>
      </c>
      <c r="E242" s="207" t="s">
        <v>1</v>
      </c>
      <c r="F242" s="208" t="s">
        <v>469</v>
      </c>
      <c r="G242" s="205"/>
      <c r="H242" s="209">
        <v>420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158</v>
      </c>
      <c r="AU242" s="215" t="s">
        <v>83</v>
      </c>
      <c r="AV242" s="13" t="s">
        <v>83</v>
      </c>
      <c r="AW242" s="13" t="s">
        <v>29</v>
      </c>
      <c r="AX242" s="13" t="s">
        <v>73</v>
      </c>
      <c r="AY242" s="215" t="s">
        <v>148</v>
      </c>
    </row>
    <row r="243" spans="2:51" s="13" customFormat="1">
      <c r="B243" s="204"/>
      <c r="C243" s="205"/>
      <c r="D243" s="206" t="s">
        <v>158</v>
      </c>
      <c r="E243" s="207" t="s">
        <v>1</v>
      </c>
      <c r="F243" s="208" t="s">
        <v>470</v>
      </c>
      <c r="G243" s="205"/>
      <c r="H243" s="209">
        <v>36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158</v>
      </c>
      <c r="AU243" s="215" t="s">
        <v>83</v>
      </c>
      <c r="AV243" s="13" t="s">
        <v>83</v>
      </c>
      <c r="AW243" s="13" t="s">
        <v>29</v>
      </c>
      <c r="AX243" s="13" t="s">
        <v>73</v>
      </c>
      <c r="AY243" s="215" t="s">
        <v>148</v>
      </c>
    </row>
    <row r="244" spans="2:51" s="13" customFormat="1">
      <c r="B244" s="204"/>
      <c r="C244" s="205"/>
      <c r="D244" s="206" t="s">
        <v>158</v>
      </c>
      <c r="E244" s="207" t="s">
        <v>1</v>
      </c>
      <c r="F244" s="208" t="s">
        <v>471</v>
      </c>
      <c r="G244" s="205"/>
      <c r="H244" s="209">
        <v>400</v>
      </c>
      <c r="I244" s="210"/>
      <c r="J244" s="205"/>
      <c r="K244" s="205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158</v>
      </c>
      <c r="AU244" s="215" t="s">
        <v>83</v>
      </c>
      <c r="AV244" s="13" t="s">
        <v>83</v>
      </c>
      <c r="AW244" s="13" t="s">
        <v>29</v>
      </c>
      <c r="AX244" s="13" t="s">
        <v>73</v>
      </c>
      <c r="AY244" s="215" t="s">
        <v>148</v>
      </c>
    </row>
    <row r="245" spans="2:51" s="13" customFormat="1">
      <c r="B245" s="204"/>
      <c r="C245" s="205"/>
      <c r="D245" s="206" t="s">
        <v>158</v>
      </c>
      <c r="E245" s="207" t="s">
        <v>1</v>
      </c>
      <c r="F245" s="208" t="s">
        <v>472</v>
      </c>
      <c r="G245" s="205"/>
      <c r="H245" s="209">
        <v>25</v>
      </c>
      <c r="I245" s="210"/>
      <c r="J245" s="205"/>
      <c r="K245" s="205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158</v>
      </c>
      <c r="AU245" s="215" t="s">
        <v>83</v>
      </c>
      <c r="AV245" s="13" t="s">
        <v>83</v>
      </c>
      <c r="AW245" s="13" t="s">
        <v>29</v>
      </c>
      <c r="AX245" s="13" t="s">
        <v>73</v>
      </c>
      <c r="AY245" s="215" t="s">
        <v>148</v>
      </c>
    </row>
    <row r="246" spans="2:51" s="13" customFormat="1">
      <c r="B246" s="204"/>
      <c r="C246" s="205"/>
      <c r="D246" s="206" t="s">
        <v>158</v>
      </c>
      <c r="E246" s="207" t="s">
        <v>1</v>
      </c>
      <c r="F246" s="208" t="s">
        <v>473</v>
      </c>
      <c r="G246" s="205"/>
      <c r="H246" s="209">
        <v>40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158</v>
      </c>
      <c r="AU246" s="215" t="s">
        <v>83</v>
      </c>
      <c r="AV246" s="13" t="s">
        <v>83</v>
      </c>
      <c r="AW246" s="13" t="s">
        <v>29</v>
      </c>
      <c r="AX246" s="13" t="s">
        <v>73</v>
      </c>
      <c r="AY246" s="215" t="s">
        <v>148</v>
      </c>
    </row>
    <row r="247" spans="2:51" s="13" customFormat="1">
      <c r="B247" s="204"/>
      <c r="C247" s="205"/>
      <c r="D247" s="206" t="s">
        <v>158</v>
      </c>
      <c r="E247" s="207" t="s">
        <v>1</v>
      </c>
      <c r="F247" s="208" t="s">
        <v>474</v>
      </c>
      <c r="G247" s="205"/>
      <c r="H247" s="209">
        <v>115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158</v>
      </c>
      <c r="AU247" s="215" t="s">
        <v>83</v>
      </c>
      <c r="AV247" s="13" t="s">
        <v>83</v>
      </c>
      <c r="AW247" s="13" t="s">
        <v>29</v>
      </c>
      <c r="AX247" s="13" t="s">
        <v>73</v>
      </c>
      <c r="AY247" s="215" t="s">
        <v>148</v>
      </c>
    </row>
    <row r="248" spans="2:51" s="13" customFormat="1">
      <c r="B248" s="204"/>
      <c r="C248" s="205"/>
      <c r="D248" s="206" t="s">
        <v>158</v>
      </c>
      <c r="E248" s="207" t="s">
        <v>1</v>
      </c>
      <c r="F248" s="208" t="s">
        <v>475</v>
      </c>
      <c r="G248" s="205"/>
      <c r="H248" s="209">
        <v>550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158</v>
      </c>
      <c r="AU248" s="215" t="s">
        <v>83</v>
      </c>
      <c r="AV248" s="13" t="s">
        <v>83</v>
      </c>
      <c r="AW248" s="13" t="s">
        <v>29</v>
      </c>
      <c r="AX248" s="13" t="s">
        <v>73</v>
      </c>
      <c r="AY248" s="215" t="s">
        <v>148</v>
      </c>
    </row>
    <row r="249" spans="2:51" s="13" customFormat="1">
      <c r="B249" s="204"/>
      <c r="C249" s="205"/>
      <c r="D249" s="206" t="s">
        <v>158</v>
      </c>
      <c r="E249" s="207" t="s">
        <v>1</v>
      </c>
      <c r="F249" s="208" t="s">
        <v>476</v>
      </c>
      <c r="G249" s="205"/>
      <c r="H249" s="209">
        <v>80</v>
      </c>
      <c r="I249" s="210"/>
      <c r="J249" s="205"/>
      <c r="K249" s="205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158</v>
      </c>
      <c r="AU249" s="215" t="s">
        <v>83</v>
      </c>
      <c r="AV249" s="13" t="s">
        <v>83</v>
      </c>
      <c r="AW249" s="13" t="s">
        <v>29</v>
      </c>
      <c r="AX249" s="13" t="s">
        <v>73</v>
      </c>
      <c r="AY249" s="215" t="s">
        <v>148</v>
      </c>
    </row>
    <row r="250" spans="2:51" s="13" customFormat="1">
      <c r="B250" s="204"/>
      <c r="C250" s="205"/>
      <c r="D250" s="206" t="s">
        <v>158</v>
      </c>
      <c r="E250" s="207" t="s">
        <v>1</v>
      </c>
      <c r="F250" s="208" t="s">
        <v>477</v>
      </c>
      <c r="G250" s="205"/>
      <c r="H250" s="209">
        <v>816</v>
      </c>
      <c r="I250" s="210"/>
      <c r="J250" s="205"/>
      <c r="K250" s="205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158</v>
      </c>
      <c r="AU250" s="215" t="s">
        <v>83</v>
      </c>
      <c r="AV250" s="13" t="s">
        <v>83</v>
      </c>
      <c r="AW250" s="13" t="s">
        <v>29</v>
      </c>
      <c r="AX250" s="13" t="s">
        <v>73</v>
      </c>
      <c r="AY250" s="215" t="s">
        <v>148</v>
      </c>
    </row>
    <row r="251" spans="2:51" s="13" customFormat="1">
      <c r="B251" s="204"/>
      <c r="C251" s="205"/>
      <c r="D251" s="206" t="s">
        <v>158</v>
      </c>
      <c r="E251" s="207" t="s">
        <v>1</v>
      </c>
      <c r="F251" s="208" t="s">
        <v>478</v>
      </c>
      <c r="G251" s="205"/>
      <c r="H251" s="209">
        <v>145</v>
      </c>
      <c r="I251" s="210"/>
      <c r="J251" s="205"/>
      <c r="K251" s="205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158</v>
      </c>
      <c r="AU251" s="215" t="s">
        <v>83</v>
      </c>
      <c r="AV251" s="13" t="s">
        <v>83</v>
      </c>
      <c r="AW251" s="13" t="s">
        <v>29</v>
      </c>
      <c r="AX251" s="13" t="s">
        <v>73</v>
      </c>
      <c r="AY251" s="215" t="s">
        <v>148</v>
      </c>
    </row>
    <row r="252" spans="2:51" s="13" customFormat="1">
      <c r="B252" s="204"/>
      <c r="C252" s="205"/>
      <c r="D252" s="206" t="s">
        <v>158</v>
      </c>
      <c r="E252" s="207" t="s">
        <v>1</v>
      </c>
      <c r="F252" s="208" t="s">
        <v>479</v>
      </c>
      <c r="G252" s="205"/>
      <c r="H252" s="209">
        <v>240</v>
      </c>
      <c r="I252" s="210"/>
      <c r="J252" s="205"/>
      <c r="K252" s="205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158</v>
      </c>
      <c r="AU252" s="215" t="s">
        <v>83</v>
      </c>
      <c r="AV252" s="13" t="s">
        <v>83</v>
      </c>
      <c r="AW252" s="13" t="s">
        <v>29</v>
      </c>
      <c r="AX252" s="13" t="s">
        <v>73</v>
      </c>
      <c r="AY252" s="215" t="s">
        <v>148</v>
      </c>
    </row>
    <row r="253" spans="2:51" s="13" customFormat="1">
      <c r="B253" s="204"/>
      <c r="C253" s="205"/>
      <c r="D253" s="206" t="s">
        <v>158</v>
      </c>
      <c r="E253" s="207" t="s">
        <v>1</v>
      </c>
      <c r="F253" s="208" t="s">
        <v>480</v>
      </c>
      <c r="G253" s="205"/>
      <c r="H253" s="209">
        <v>64</v>
      </c>
      <c r="I253" s="210"/>
      <c r="J253" s="205"/>
      <c r="K253" s="205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158</v>
      </c>
      <c r="AU253" s="215" t="s">
        <v>83</v>
      </c>
      <c r="AV253" s="13" t="s">
        <v>83</v>
      </c>
      <c r="AW253" s="13" t="s">
        <v>29</v>
      </c>
      <c r="AX253" s="13" t="s">
        <v>73</v>
      </c>
      <c r="AY253" s="215" t="s">
        <v>148</v>
      </c>
    </row>
    <row r="254" spans="2:51" s="13" customFormat="1">
      <c r="B254" s="204"/>
      <c r="C254" s="205"/>
      <c r="D254" s="206" t="s">
        <v>158</v>
      </c>
      <c r="E254" s="207" t="s">
        <v>1</v>
      </c>
      <c r="F254" s="208" t="s">
        <v>481</v>
      </c>
      <c r="G254" s="205"/>
      <c r="H254" s="209">
        <v>800</v>
      </c>
      <c r="I254" s="210"/>
      <c r="J254" s="205"/>
      <c r="K254" s="205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158</v>
      </c>
      <c r="AU254" s="215" t="s">
        <v>83</v>
      </c>
      <c r="AV254" s="13" t="s">
        <v>83</v>
      </c>
      <c r="AW254" s="13" t="s">
        <v>29</v>
      </c>
      <c r="AX254" s="13" t="s">
        <v>73</v>
      </c>
      <c r="AY254" s="215" t="s">
        <v>148</v>
      </c>
    </row>
    <row r="255" spans="2:51" s="13" customFormat="1">
      <c r="B255" s="204"/>
      <c r="C255" s="205"/>
      <c r="D255" s="206" t="s">
        <v>158</v>
      </c>
      <c r="E255" s="207" t="s">
        <v>1</v>
      </c>
      <c r="F255" s="208" t="s">
        <v>482</v>
      </c>
      <c r="G255" s="205"/>
      <c r="H255" s="209">
        <v>232</v>
      </c>
      <c r="I255" s="210"/>
      <c r="J255" s="205"/>
      <c r="K255" s="205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158</v>
      </c>
      <c r="AU255" s="215" t="s">
        <v>83</v>
      </c>
      <c r="AV255" s="13" t="s">
        <v>83</v>
      </c>
      <c r="AW255" s="13" t="s">
        <v>29</v>
      </c>
      <c r="AX255" s="13" t="s">
        <v>73</v>
      </c>
      <c r="AY255" s="215" t="s">
        <v>148</v>
      </c>
    </row>
    <row r="256" spans="2:51" s="13" customFormat="1">
      <c r="B256" s="204"/>
      <c r="C256" s="205"/>
      <c r="D256" s="206" t="s">
        <v>158</v>
      </c>
      <c r="E256" s="207" t="s">
        <v>1</v>
      </c>
      <c r="F256" s="208" t="s">
        <v>483</v>
      </c>
      <c r="G256" s="205"/>
      <c r="H256" s="209">
        <v>70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158</v>
      </c>
      <c r="AU256" s="215" t="s">
        <v>83</v>
      </c>
      <c r="AV256" s="13" t="s">
        <v>83</v>
      </c>
      <c r="AW256" s="13" t="s">
        <v>29</v>
      </c>
      <c r="AX256" s="13" t="s">
        <v>73</v>
      </c>
      <c r="AY256" s="215" t="s">
        <v>148</v>
      </c>
    </row>
    <row r="257" spans="1:65" s="13" customFormat="1">
      <c r="B257" s="204"/>
      <c r="C257" s="205"/>
      <c r="D257" s="206" t="s">
        <v>158</v>
      </c>
      <c r="E257" s="207" t="s">
        <v>1</v>
      </c>
      <c r="F257" s="208" t="s">
        <v>484</v>
      </c>
      <c r="G257" s="205"/>
      <c r="H257" s="209">
        <v>184</v>
      </c>
      <c r="I257" s="210"/>
      <c r="J257" s="205"/>
      <c r="K257" s="205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158</v>
      </c>
      <c r="AU257" s="215" t="s">
        <v>83</v>
      </c>
      <c r="AV257" s="13" t="s">
        <v>83</v>
      </c>
      <c r="AW257" s="13" t="s">
        <v>29</v>
      </c>
      <c r="AX257" s="13" t="s">
        <v>73</v>
      </c>
      <c r="AY257" s="215" t="s">
        <v>148</v>
      </c>
    </row>
    <row r="258" spans="1:65" s="13" customFormat="1">
      <c r="B258" s="204"/>
      <c r="C258" s="205"/>
      <c r="D258" s="206" t="s">
        <v>158</v>
      </c>
      <c r="E258" s="207" t="s">
        <v>1</v>
      </c>
      <c r="F258" s="208" t="s">
        <v>485</v>
      </c>
      <c r="G258" s="205"/>
      <c r="H258" s="209">
        <v>105</v>
      </c>
      <c r="I258" s="210"/>
      <c r="J258" s="205"/>
      <c r="K258" s="205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158</v>
      </c>
      <c r="AU258" s="215" t="s">
        <v>83</v>
      </c>
      <c r="AV258" s="13" t="s">
        <v>83</v>
      </c>
      <c r="AW258" s="13" t="s">
        <v>29</v>
      </c>
      <c r="AX258" s="13" t="s">
        <v>73</v>
      </c>
      <c r="AY258" s="215" t="s">
        <v>148</v>
      </c>
    </row>
    <row r="259" spans="1:65" s="14" customFormat="1">
      <c r="B259" s="216"/>
      <c r="C259" s="217"/>
      <c r="D259" s="206" t="s">
        <v>158</v>
      </c>
      <c r="E259" s="218" t="s">
        <v>1</v>
      </c>
      <c r="F259" s="219" t="s">
        <v>160</v>
      </c>
      <c r="G259" s="217"/>
      <c r="H259" s="220">
        <v>5298</v>
      </c>
      <c r="I259" s="221"/>
      <c r="J259" s="217"/>
      <c r="K259" s="217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158</v>
      </c>
      <c r="AU259" s="226" t="s">
        <v>83</v>
      </c>
      <c r="AV259" s="14" t="s">
        <v>156</v>
      </c>
      <c r="AW259" s="14" t="s">
        <v>29</v>
      </c>
      <c r="AX259" s="14" t="s">
        <v>81</v>
      </c>
      <c r="AY259" s="226" t="s">
        <v>148</v>
      </c>
    </row>
    <row r="260" spans="1:65" s="2" customFormat="1" ht="16.5" customHeight="1">
      <c r="A260" s="34"/>
      <c r="B260" s="35"/>
      <c r="C260" s="227" t="s">
        <v>346</v>
      </c>
      <c r="D260" s="227" t="s">
        <v>171</v>
      </c>
      <c r="E260" s="228" t="s">
        <v>321</v>
      </c>
      <c r="F260" s="229" t="s">
        <v>322</v>
      </c>
      <c r="G260" s="230" t="s">
        <v>181</v>
      </c>
      <c r="H260" s="231">
        <v>80</v>
      </c>
      <c r="I260" s="232"/>
      <c r="J260" s="233">
        <f>ROUND(I260*H260,2)</f>
        <v>0</v>
      </c>
      <c r="K260" s="229" t="s">
        <v>175</v>
      </c>
      <c r="L260" s="234"/>
      <c r="M260" s="235" t="s">
        <v>1</v>
      </c>
      <c r="N260" s="236" t="s">
        <v>38</v>
      </c>
      <c r="O260" s="71"/>
      <c r="P260" s="200">
        <f>O260*H260</f>
        <v>0</v>
      </c>
      <c r="Q260" s="200">
        <v>4.7E-2</v>
      </c>
      <c r="R260" s="200">
        <f>Q260*H260</f>
        <v>3.76</v>
      </c>
      <c r="S260" s="200">
        <v>0</v>
      </c>
      <c r="T260" s="201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2" t="s">
        <v>176</v>
      </c>
      <c r="AT260" s="202" t="s">
        <v>171</v>
      </c>
      <c r="AU260" s="202" t="s">
        <v>83</v>
      </c>
      <c r="AY260" s="17" t="s">
        <v>148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7" t="s">
        <v>81</v>
      </c>
      <c r="BK260" s="203">
        <f>ROUND(I260*H260,2)</f>
        <v>0</v>
      </c>
      <c r="BL260" s="17" t="s">
        <v>156</v>
      </c>
      <c r="BM260" s="202" t="s">
        <v>486</v>
      </c>
    </row>
    <row r="261" spans="1:65" s="13" customFormat="1">
      <c r="B261" s="204"/>
      <c r="C261" s="205"/>
      <c r="D261" s="206" t="s">
        <v>158</v>
      </c>
      <c r="E261" s="207" t="s">
        <v>1</v>
      </c>
      <c r="F261" s="208" t="s">
        <v>385</v>
      </c>
      <c r="G261" s="205"/>
      <c r="H261" s="209">
        <v>80</v>
      </c>
      <c r="I261" s="210"/>
      <c r="J261" s="205"/>
      <c r="K261" s="205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158</v>
      </c>
      <c r="AU261" s="215" t="s">
        <v>83</v>
      </c>
      <c r="AV261" s="13" t="s">
        <v>83</v>
      </c>
      <c r="AW261" s="13" t="s">
        <v>29</v>
      </c>
      <c r="AX261" s="13" t="s">
        <v>73</v>
      </c>
      <c r="AY261" s="215" t="s">
        <v>148</v>
      </c>
    </row>
    <row r="262" spans="1:65" s="14" customFormat="1">
      <c r="B262" s="216"/>
      <c r="C262" s="217"/>
      <c r="D262" s="206" t="s">
        <v>158</v>
      </c>
      <c r="E262" s="218" t="s">
        <v>1</v>
      </c>
      <c r="F262" s="219" t="s">
        <v>160</v>
      </c>
      <c r="G262" s="217"/>
      <c r="H262" s="220">
        <v>80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158</v>
      </c>
      <c r="AU262" s="226" t="s">
        <v>83</v>
      </c>
      <c r="AV262" s="14" t="s">
        <v>156</v>
      </c>
      <c r="AW262" s="14" t="s">
        <v>29</v>
      </c>
      <c r="AX262" s="14" t="s">
        <v>81</v>
      </c>
      <c r="AY262" s="226" t="s">
        <v>148</v>
      </c>
    </row>
    <row r="263" spans="1:65" s="2" customFormat="1" ht="16.5" customHeight="1">
      <c r="A263" s="34"/>
      <c r="B263" s="35"/>
      <c r="C263" s="227" t="s">
        <v>353</v>
      </c>
      <c r="D263" s="227" t="s">
        <v>171</v>
      </c>
      <c r="E263" s="228" t="s">
        <v>326</v>
      </c>
      <c r="F263" s="229" t="s">
        <v>327</v>
      </c>
      <c r="G263" s="230" t="s">
        <v>174</v>
      </c>
      <c r="H263" s="231">
        <v>5</v>
      </c>
      <c r="I263" s="232"/>
      <c r="J263" s="233">
        <f>ROUND(I263*H263,2)</f>
        <v>0</v>
      </c>
      <c r="K263" s="229" t="s">
        <v>175</v>
      </c>
      <c r="L263" s="234"/>
      <c r="M263" s="235" t="s">
        <v>1</v>
      </c>
      <c r="N263" s="236" t="s">
        <v>38</v>
      </c>
      <c r="O263" s="71"/>
      <c r="P263" s="200">
        <f>O263*H263</f>
        <v>0</v>
      </c>
      <c r="Q263" s="200">
        <v>1</v>
      </c>
      <c r="R263" s="200">
        <f>Q263*H263</f>
        <v>5</v>
      </c>
      <c r="S263" s="200">
        <v>0</v>
      </c>
      <c r="T263" s="201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2" t="s">
        <v>176</v>
      </c>
      <c r="AT263" s="202" t="s">
        <v>171</v>
      </c>
      <c r="AU263" s="202" t="s">
        <v>83</v>
      </c>
      <c r="AY263" s="17" t="s">
        <v>148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7" t="s">
        <v>81</v>
      </c>
      <c r="BK263" s="203">
        <f>ROUND(I263*H263,2)</f>
        <v>0</v>
      </c>
      <c r="BL263" s="17" t="s">
        <v>156</v>
      </c>
      <c r="BM263" s="202" t="s">
        <v>487</v>
      </c>
    </row>
    <row r="264" spans="1:65" s="13" customFormat="1">
      <c r="B264" s="204"/>
      <c r="C264" s="205"/>
      <c r="D264" s="206" t="s">
        <v>158</v>
      </c>
      <c r="E264" s="207" t="s">
        <v>1</v>
      </c>
      <c r="F264" s="208" t="s">
        <v>488</v>
      </c>
      <c r="G264" s="205"/>
      <c r="H264" s="209">
        <v>5</v>
      </c>
      <c r="I264" s="210"/>
      <c r="J264" s="205"/>
      <c r="K264" s="205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158</v>
      </c>
      <c r="AU264" s="215" t="s">
        <v>83</v>
      </c>
      <c r="AV264" s="13" t="s">
        <v>83</v>
      </c>
      <c r="AW264" s="13" t="s">
        <v>29</v>
      </c>
      <c r="AX264" s="13" t="s">
        <v>73</v>
      </c>
      <c r="AY264" s="215" t="s">
        <v>148</v>
      </c>
    </row>
    <row r="265" spans="1:65" s="14" customFormat="1">
      <c r="B265" s="216"/>
      <c r="C265" s="217"/>
      <c r="D265" s="206" t="s">
        <v>158</v>
      </c>
      <c r="E265" s="218" t="s">
        <v>1</v>
      </c>
      <c r="F265" s="219" t="s">
        <v>160</v>
      </c>
      <c r="G265" s="217"/>
      <c r="H265" s="220">
        <v>5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158</v>
      </c>
      <c r="AU265" s="226" t="s">
        <v>83</v>
      </c>
      <c r="AV265" s="14" t="s">
        <v>156</v>
      </c>
      <c r="AW265" s="14" t="s">
        <v>29</v>
      </c>
      <c r="AX265" s="14" t="s">
        <v>81</v>
      </c>
      <c r="AY265" s="226" t="s">
        <v>148</v>
      </c>
    </row>
    <row r="266" spans="1:65" s="2" customFormat="1" ht="55.5" customHeight="1">
      <c r="A266" s="34"/>
      <c r="B266" s="35"/>
      <c r="C266" s="191" t="s">
        <v>489</v>
      </c>
      <c r="D266" s="191" t="s">
        <v>151</v>
      </c>
      <c r="E266" s="192" t="s">
        <v>331</v>
      </c>
      <c r="F266" s="193" t="s">
        <v>332</v>
      </c>
      <c r="G266" s="194" t="s">
        <v>154</v>
      </c>
      <c r="H266" s="195">
        <v>1900</v>
      </c>
      <c r="I266" s="196"/>
      <c r="J266" s="197">
        <f>ROUND(I266*H266,2)</f>
        <v>0</v>
      </c>
      <c r="K266" s="193" t="s">
        <v>175</v>
      </c>
      <c r="L266" s="39"/>
      <c r="M266" s="198" t="s">
        <v>1</v>
      </c>
      <c r="N266" s="199" t="s">
        <v>38</v>
      </c>
      <c r="O266" s="71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2" t="s">
        <v>156</v>
      </c>
      <c r="AT266" s="202" t="s">
        <v>151</v>
      </c>
      <c r="AU266" s="202" t="s">
        <v>83</v>
      </c>
      <c r="AY266" s="17" t="s">
        <v>148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7" t="s">
        <v>81</v>
      </c>
      <c r="BK266" s="203">
        <f>ROUND(I266*H266,2)</f>
        <v>0</v>
      </c>
      <c r="BL266" s="17" t="s">
        <v>156</v>
      </c>
      <c r="BM266" s="202" t="s">
        <v>490</v>
      </c>
    </row>
    <row r="267" spans="1:65" s="13" customFormat="1">
      <c r="B267" s="204"/>
      <c r="C267" s="205"/>
      <c r="D267" s="206" t="s">
        <v>158</v>
      </c>
      <c r="E267" s="207" t="s">
        <v>1</v>
      </c>
      <c r="F267" s="208" t="s">
        <v>491</v>
      </c>
      <c r="G267" s="205"/>
      <c r="H267" s="209">
        <v>1900</v>
      </c>
      <c r="I267" s="210"/>
      <c r="J267" s="205"/>
      <c r="K267" s="205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158</v>
      </c>
      <c r="AU267" s="215" t="s">
        <v>83</v>
      </c>
      <c r="AV267" s="13" t="s">
        <v>83</v>
      </c>
      <c r="AW267" s="13" t="s">
        <v>29</v>
      </c>
      <c r="AX267" s="13" t="s">
        <v>73</v>
      </c>
      <c r="AY267" s="215" t="s">
        <v>148</v>
      </c>
    </row>
    <row r="268" spans="1:65" s="14" customFormat="1">
      <c r="B268" s="216"/>
      <c r="C268" s="217"/>
      <c r="D268" s="206" t="s">
        <v>158</v>
      </c>
      <c r="E268" s="218" t="s">
        <v>1</v>
      </c>
      <c r="F268" s="219" t="s">
        <v>160</v>
      </c>
      <c r="G268" s="217"/>
      <c r="H268" s="220">
        <v>1900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158</v>
      </c>
      <c r="AU268" s="226" t="s">
        <v>83</v>
      </c>
      <c r="AV268" s="14" t="s">
        <v>156</v>
      </c>
      <c r="AW268" s="14" t="s">
        <v>29</v>
      </c>
      <c r="AX268" s="14" t="s">
        <v>81</v>
      </c>
      <c r="AY268" s="226" t="s">
        <v>148</v>
      </c>
    </row>
    <row r="269" spans="1:65" s="2" customFormat="1" ht="72">
      <c r="A269" s="34"/>
      <c r="B269" s="35"/>
      <c r="C269" s="191" t="s">
        <v>492</v>
      </c>
      <c r="D269" s="191" t="s">
        <v>151</v>
      </c>
      <c r="E269" s="192" t="s">
        <v>493</v>
      </c>
      <c r="F269" s="193" t="s">
        <v>494</v>
      </c>
      <c r="G269" s="194" t="s">
        <v>168</v>
      </c>
      <c r="H269" s="195">
        <v>15</v>
      </c>
      <c r="I269" s="196"/>
      <c r="J269" s="197">
        <f>ROUND(I269*H269,2)</f>
        <v>0</v>
      </c>
      <c r="K269" s="193" t="s">
        <v>175</v>
      </c>
      <c r="L269" s="39"/>
      <c r="M269" s="198" t="s">
        <v>1</v>
      </c>
      <c r="N269" s="199" t="s">
        <v>38</v>
      </c>
      <c r="O269" s="71"/>
      <c r="P269" s="200">
        <f>O269*H269</f>
        <v>0</v>
      </c>
      <c r="Q269" s="200">
        <v>0</v>
      </c>
      <c r="R269" s="200">
        <f>Q269*H269</f>
        <v>0</v>
      </c>
      <c r="S269" s="200">
        <v>0</v>
      </c>
      <c r="T269" s="201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2" t="s">
        <v>156</v>
      </c>
      <c r="AT269" s="202" t="s">
        <v>151</v>
      </c>
      <c r="AU269" s="202" t="s">
        <v>83</v>
      </c>
      <c r="AY269" s="17" t="s">
        <v>148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7" t="s">
        <v>81</v>
      </c>
      <c r="BK269" s="203">
        <f>ROUND(I269*H269,2)</f>
        <v>0</v>
      </c>
      <c r="BL269" s="17" t="s">
        <v>156</v>
      </c>
      <c r="BM269" s="202" t="s">
        <v>495</v>
      </c>
    </row>
    <row r="270" spans="1:65" s="13" customFormat="1">
      <c r="B270" s="204"/>
      <c r="C270" s="205"/>
      <c r="D270" s="206" t="s">
        <v>158</v>
      </c>
      <c r="E270" s="207" t="s">
        <v>1</v>
      </c>
      <c r="F270" s="208" t="s">
        <v>496</v>
      </c>
      <c r="G270" s="205"/>
      <c r="H270" s="209">
        <v>15</v>
      </c>
      <c r="I270" s="210"/>
      <c r="J270" s="205"/>
      <c r="K270" s="205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158</v>
      </c>
      <c r="AU270" s="215" t="s">
        <v>83</v>
      </c>
      <c r="AV270" s="13" t="s">
        <v>83</v>
      </c>
      <c r="AW270" s="13" t="s">
        <v>29</v>
      </c>
      <c r="AX270" s="13" t="s">
        <v>73</v>
      </c>
      <c r="AY270" s="215" t="s">
        <v>148</v>
      </c>
    </row>
    <row r="271" spans="1:65" s="14" customFormat="1">
      <c r="B271" s="216"/>
      <c r="C271" s="217"/>
      <c r="D271" s="206" t="s">
        <v>158</v>
      </c>
      <c r="E271" s="218" t="s">
        <v>1</v>
      </c>
      <c r="F271" s="219" t="s">
        <v>160</v>
      </c>
      <c r="G271" s="217"/>
      <c r="H271" s="220">
        <v>15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158</v>
      </c>
      <c r="AU271" s="226" t="s">
        <v>83</v>
      </c>
      <c r="AV271" s="14" t="s">
        <v>156</v>
      </c>
      <c r="AW271" s="14" t="s">
        <v>29</v>
      </c>
      <c r="AX271" s="14" t="s">
        <v>81</v>
      </c>
      <c r="AY271" s="226" t="s">
        <v>148</v>
      </c>
    </row>
    <row r="272" spans="1:65" s="2" customFormat="1" ht="78" customHeight="1">
      <c r="A272" s="34"/>
      <c r="B272" s="35"/>
      <c r="C272" s="191" t="s">
        <v>497</v>
      </c>
      <c r="D272" s="191" t="s">
        <v>151</v>
      </c>
      <c r="E272" s="192" t="s">
        <v>498</v>
      </c>
      <c r="F272" s="193" t="s">
        <v>499</v>
      </c>
      <c r="G272" s="194" t="s">
        <v>174</v>
      </c>
      <c r="H272" s="195">
        <v>395.43</v>
      </c>
      <c r="I272" s="196"/>
      <c r="J272" s="197">
        <f>ROUND(I272*H272,2)</f>
        <v>0</v>
      </c>
      <c r="K272" s="193" t="s">
        <v>175</v>
      </c>
      <c r="L272" s="39"/>
      <c r="M272" s="198" t="s">
        <v>1</v>
      </c>
      <c r="N272" s="199" t="s">
        <v>38</v>
      </c>
      <c r="O272" s="71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2" t="s">
        <v>156</v>
      </c>
      <c r="AT272" s="202" t="s">
        <v>151</v>
      </c>
      <c r="AU272" s="202" t="s">
        <v>83</v>
      </c>
      <c r="AY272" s="17" t="s">
        <v>148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7" t="s">
        <v>81</v>
      </c>
      <c r="BK272" s="203">
        <f>ROUND(I272*H272,2)</f>
        <v>0</v>
      </c>
      <c r="BL272" s="17" t="s">
        <v>156</v>
      </c>
      <c r="BM272" s="202" t="s">
        <v>500</v>
      </c>
    </row>
    <row r="273" spans="1:65" s="13" customFormat="1">
      <c r="B273" s="204"/>
      <c r="C273" s="205"/>
      <c r="D273" s="206" t="s">
        <v>158</v>
      </c>
      <c r="E273" s="207" t="s">
        <v>1</v>
      </c>
      <c r="F273" s="208" t="s">
        <v>501</v>
      </c>
      <c r="G273" s="205"/>
      <c r="H273" s="209">
        <v>106.255</v>
      </c>
      <c r="I273" s="210"/>
      <c r="J273" s="205"/>
      <c r="K273" s="205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158</v>
      </c>
      <c r="AU273" s="215" t="s">
        <v>83</v>
      </c>
      <c r="AV273" s="13" t="s">
        <v>83</v>
      </c>
      <c r="AW273" s="13" t="s">
        <v>29</v>
      </c>
      <c r="AX273" s="13" t="s">
        <v>73</v>
      </c>
      <c r="AY273" s="215" t="s">
        <v>148</v>
      </c>
    </row>
    <row r="274" spans="1:65" s="13" customFormat="1">
      <c r="B274" s="204"/>
      <c r="C274" s="205"/>
      <c r="D274" s="206" t="s">
        <v>158</v>
      </c>
      <c r="E274" s="207" t="s">
        <v>1</v>
      </c>
      <c r="F274" s="208" t="s">
        <v>502</v>
      </c>
      <c r="G274" s="205"/>
      <c r="H274" s="209">
        <v>33.625</v>
      </c>
      <c r="I274" s="210"/>
      <c r="J274" s="205"/>
      <c r="K274" s="205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158</v>
      </c>
      <c r="AU274" s="215" t="s">
        <v>83</v>
      </c>
      <c r="AV274" s="13" t="s">
        <v>83</v>
      </c>
      <c r="AW274" s="13" t="s">
        <v>29</v>
      </c>
      <c r="AX274" s="13" t="s">
        <v>73</v>
      </c>
      <c r="AY274" s="215" t="s">
        <v>148</v>
      </c>
    </row>
    <row r="275" spans="1:65" s="13" customFormat="1">
      <c r="B275" s="204"/>
      <c r="C275" s="205"/>
      <c r="D275" s="206" t="s">
        <v>158</v>
      </c>
      <c r="E275" s="207" t="s">
        <v>1</v>
      </c>
      <c r="F275" s="208" t="s">
        <v>503</v>
      </c>
      <c r="G275" s="205"/>
      <c r="H275" s="209">
        <v>32.28</v>
      </c>
      <c r="I275" s="210"/>
      <c r="J275" s="205"/>
      <c r="K275" s="205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158</v>
      </c>
      <c r="AU275" s="215" t="s">
        <v>83</v>
      </c>
      <c r="AV275" s="13" t="s">
        <v>83</v>
      </c>
      <c r="AW275" s="13" t="s">
        <v>29</v>
      </c>
      <c r="AX275" s="13" t="s">
        <v>73</v>
      </c>
      <c r="AY275" s="215" t="s">
        <v>148</v>
      </c>
    </row>
    <row r="276" spans="1:65" s="13" customFormat="1">
      <c r="B276" s="204"/>
      <c r="C276" s="205"/>
      <c r="D276" s="206" t="s">
        <v>158</v>
      </c>
      <c r="E276" s="207" t="s">
        <v>1</v>
      </c>
      <c r="F276" s="208" t="s">
        <v>504</v>
      </c>
      <c r="G276" s="205"/>
      <c r="H276" s="209">
        <v>67.25</v>
      </c>
      <c r="I276" s="210"/>
      <c r="J276" s="205"/>
      <c r="K276" s="205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158</v>
      </c>
      <c r="AU276" s="215" t="s">
        <v>83</v>
      </c>
      <c r="AV276" s="13" t="s">
        <v>83</v>
      </c>
      <c r="AW276" s="13" t="s">
        <v>29</v>
      </c>
      <c r="AX276" s="13" t="s">
        <v>73</v>
      </c>
      <c r="AY276" s="215" t="s">
        <v>148</v>
      </c>
    </row>
    <row r="277" spans="1:65" s="13" customFormat="1">
      <c r="B277" s="204"/>
      <c r="C277" s="205"/>
      <c r="D277" s="206" t="s">
        <v>158</v>
      </c>
      <c r="E277" s="207" t="s">
        <v>1</v>
      </c>
      <c r="F277" s="208" t="s">
        <v>505</v>
      </c>
      <c r="G277" s="205"/>
      <c r="H277" s="209">
        <v>21.52</v>
      </c>
      <c r="I277" s="210"/>
      <c r="J277" s="205"/>
      <c r="K277" s="205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158</v>
      </c>
      <c r="AU277" s="215" t="s">
        <v>83</v>
      </c>
      <c r="AV277" s="13" t="s">
        <v>83</v>
      </c>
      <c r="AW277" s="13" t="s">
        <v>29</v>
      </c>
      <c r="AX277" s="13" t="s">
        <v>73</v>
      </c>
      <c r="AY277" s="215" t="s">
        <v>148</v>
      </c>
    </row>
    <row r="278" spans="1:65" s="13" customFormat="1">
      <c r="B278" s="204"/>
      <c r="C278" s="205"/>
      <c r="D278" s="206" t="s">
        <v>158</v>
      </c>
      <c r="E278" s="207" t="s">
        <v>1</v>
      </c>
      <c r="F278" s="208" t="s">
        <v>506</v>
      </c>
      <c r="G278" s="205"/>
      <c r="H278" s="209">
        <v>61.87</v>
      </c>
      <c r="I278" s="210"/>
      <c r="J278" s="205"/>
      <c r="K278" s="205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158</v>
      </c>
      <c r="AU278" s="215" t="s">
        <v>83</v>
      </c>
      <c r="AV278" s="13" t="s">
        <v>83</v>
      </c>
      <c r="AW278" s="13" t="s">
        <v>29</v>
      </c>
      <c r="AX278" s="13" t="s">
        <v>73</v>
      </c>
      <c r="AY278" s="215" t="s">
        <v>148</v>
      </c>
    </row>
    <row r="279" spans="1:65" s="13" customFormat="1">
      <c r="B279" s="204"/>
      <c r="C279" s="205"/>
      <c r="D279" s="206" t="s">
        <v>158</v>
      </c>
      <c r="E279" s="207" t="s">
        <v>1</v>
      </c>
      <c r="F279" s="208" t="s">
        <v>507</v>
      </c>
      <c r="G279" s="205"/>
      <c r="H279" s="209">
        <v>48.42</v>
      </c>
      <c r="I279" s="210"/>
      <c r="J279" s="205"/>
      <c r="K279" s="205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158</v>
      </c>
      <c r="AU279" s="215" t="s">
        <v>83</v>
      </c>
      <c r="AV279" s="13" t="s">
        <v>83</v>
      </c>
      <c r="AW279" s="13" t="s">
        <v>29</v>
      </c>
      <c r="AX279" s="13" t="s">
        <v>73</v>
      </c>
      <c r="AY279" s="215" t="s">
        <v>148</v>
      </c>
    </row>
    <row r="280" spans="1:65" s="13" customFormat="1">
      <c r="B280" s="204"/>
      <c r="C280" s="205"/>
      <c r="D280" s="206" t="s">
        <v>158</v>
      </c>
      <c r="E280" s="207" t="s">
        <v>1</v>
      </c>
      <c r="F280" s="208" t="s">
        <v>508</v>
      </c>
      <c r="G280" s="205"/>
      <c r="H280" s="209">
        <v>24.21</v>
      </c>
      <c r="I280" s="210"/>
      <c r="J280" s="205"/>
      <c r="K280" s="205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158</v>
      </c>
      <c r="AU280" s="215" t="s">
        <v>83</v>
      </c>
      <c r="AV280" s="13" t="s">
        <v>83</v>
      </c>
      <c r="AW280" s="13" t="s">
        <v>29</v>
      </c>
      <c r="AX280" s="13" t="s">
        <v>73</v>
      </c>
      <c r="AY280" s="215" t="s">
        <v>148</v>
      </c>
    </row>
    <row r="281" spans="1:65" s="14" customFormat="1">
      <c r="B281" s="216"/>
      <c r="C281" s="217"/>
      <c r="D281" s="206" t="s">
        <v>158</v>
      </c>
      <c r="E281" s="218" t="s">
        <v>1</v>
      </c>
      <c r="F281" s="219" t="s">
        <v>160</v>
      </c>
      <c r="G281" s="217"/>
      <c r="H281" s="220">
        <v>395.43</v>
      </c>
      <c r="I281" s="221"/>
      <c r="J281" s="217"/>
      <c r="K281" s="217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158</v>
      </c>
      <c r="AU281" s="226" t="s">
        <v>83</v>
      </c>
      <c r="AV281" s="14" t="s">
        <v>156</v>
      </c>
      <c r="AW281" s="14" t="s">
        <v>29</v>
      </c>
      <c r="AX281" s="14" t="s">
        <v>81</v>
      </c>
      <c r="AY281" s="226" t="s">
        <v>148</v>
      </c>
    </row>
    <row r="282" spans="1:65" s="2" customFormat="1" ht="78" customHeight="1">
      <c r="A282" s="34"/>
      <c r="B282" s="35"/>
      <c r="C282" s="191" t="s">
        <v>509</v>
      </c>
      <c r="D282" s="191" t="s">
        <v>151</v>
      </c>
      <c r="E282" s="192" t="s">
        <v>510</v>
      </c>
      <c r="F282" s="193" t="s">
        <v>511</v>
      </c>
      <c r="G282" s="194" t="s">
        <v>174</v>
      </c>
      <c r="H282" s="195">
        <v>929.44299999999998</v>
      </c>
      <c r="I282" s="196"/>
      <c r="J282" s="197">
        <f>ROUND(I282*H282,2)</f>
        <v>0</v>
      </c>
      <c r="K282" s="193" t="s">
        <v>175</v>
      </c>
      <c r="L282" s="39"/>
      <c r="M282" s="198" t="s">
        <v>1</v>
      </c>
      <c r="N282" s="199" t="s">
        <v>38</v>
      </c>
      <c r="O282" s="71"/>
      <c r="P282" s="200">
        <f>O282*H282</f>
        <v>0</v>
      </c>
      <c r="Q282" s="200">
        <v>0</v>
      </c>
      <c r="R282" s="200">
        <f>Q282*H282</f>
        <v>0</v>
      </c>
      <c r="S282" s="200">
        <v>0</v>
      </c>
      <c r="T282" s="201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2" t="s">
        <v>156</v>
      </c>
      <c r="AT282" s="202" t="s">
        <v>151</v>
      </c>
      <c r="AU282" s="202" t="s">
        <v>83</v>
      </c>
      <c r="AY282" s="17" t="s">
        <v>148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17" t="s">
        <v>81</v>
      </c>
      <c r="BK282" s="203">
        <f>ROUND(I282*H282,2)</f>
        <v>0</v>
      </c>
      <c r="BL282" s="17" t="s">
        <v>156</v>
      </c>
      <c r="BM282" s="202" t="s">
        <v>512</v>
      </c>
    </row>
    <row r="283" spans="1:65" s="13" customFormat="1">
      <c r="B283" s="204"/>
      <c r="C283" s="205"/>
      <c r="D283" s="206" t="s">
        <v>158</v>
      </c>
      <c r="E283" s="207" t="s">
        <v>1</v>
      </c>
      <c r="F283" s="208" t="s">
        <v>513</v>
      </c>
      <c r="G283" s="205"/>
      <c r="H283" s="209">
        <v>96.816999999999993</v>
      </c>
      <c r="I283" s="210"/>
      <c r="J283" s="205"/>
      <c r="K283" s="205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158</v>
      </c>
      <c r="AU283" s="215" t="s">
        <v>83</v>
      </c>
      <c r="AV283" s="13" t="s">
        <v>83</v>
      </c>
      <c r="AW283" s="13" t="s">
        <v>29</v>
      </c>
      <c r="AX283" s="13" t="s">
        <v>73</v>
      </c>
      <c r="AY283" s="215" t="s">
        <v>148</v>
      </c>
    </row>
    <row r="284" spans="1:65" s="13" customFormat="1">
      <c r="B284" s="204"/>
      <c r="C284" s="205"/>
      <c r="D284" s="206" t="s">
        <v>158</v>
      </c>
      <c r="E284" s="207" t="s">
        <v>1</v>
      </c>
      <c r="F284" s="208" t="s">
        <v>514</v>
      </c>
      <c r="G284" s="205"/>
      <c r="H284" s="209">
        <v>135.54400000000001</v>
      </c>
      <c r="I284" s="210"/>
      <c r="J284" s="205"/>
      <c r="K284" s="205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158</v>
      </c>
      <c r="AU284" s="215" t="s">
        <v>83</v>
      </c>
      <c r="AV284" s="13" t="s">
        <v>83</v>
      </c>
      <c r="AW284" s="13" t="s">
        <v>29</v>
      </c>
      <c r="AX284" s="13" t="s">
        <v>73</v>
      </c>
      <c r="AY284" s="215" t="s">
        <v>148</v>
      </c>
    </row>
    <row r="285" spans="1:65" s="13" customFormat="1">
      <c r="B285" s="204"/>
      <c r="C285" s="205"/>
      <c r="D285" s="206" t="s">
        <v>158</v>
      </c>
      <c r="E285" s="207" t="s">
        <v>1</v>
      </c>
      <c r="F285" s="208" t="s">
        <v>515</v>
      </c>
      <c r="G285" s="205"/>
      <c r="H285" s="209">
        <v>182.56899999999999</v>
      </c>
      <c r="I285" s="210"/>
      <c r="J285" s="205"/>
      <c r="K285" s="205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158</v>
      </c>
      <c r="AU285" s="215" t="s">
        <v>83</v>
      </c>
      <c r="AV285" s="13" t="s">
        <v>83</v>
      </c>
      <c r="AW285" s="13" t="s">
        <v>29</v>
      </c>
      <c r="AX285" s="13" t="s">
        <v>73</v>
      </c>
      <c r="AY285" s="215" t="s">
        <v>148</v>
      </c>
    </row>
    <row r="286" spans="1:65" s="13" customFormat="1">
      <c r="B286" s="204"/>
      <c r="C286" s="205"/>
      <c r="D286" s="206" t="s">
        <v>158</v>
      </c>
      <c r="E286" s="207" t="s">
        <v>1</v>
      </c>
      <c r="F286" s="208" t="s">
        <v>516</v>
      </c>
      <c r="G286" s="205"/>
      <c r="H286" s="209">
        <v>38.726999999999997</v>
      </c>
      <c r="I286" s="210"/>
      <c r="J286" s="205"/>
      <c r="K286" s="205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158</v>
      </c>
      <c r="AU286" s="215" t="s">
        <v>83</v>
      </c>
      <c r="AV286" s="13" t="s">
        <v>83</v>
      </c>
      <c r="AW286" s="13" t="s">
        <v>29</v>
      </c>
      <c r="AX286" s="13" t="s">
        <v>73</v>
      </c>
      <c r="AY286" s="215" t="s">
        <v>148</v>
      </c>
    </row>
    <row r="287" spans="1:65" s="13" customFormat="1">
      <c r="B287" s="204"/>
      <c r="C287" s="205"/>
      <c r="D287" s="206" t="s">
        <v>158</v>
      </c>
      <c r="E287" s="207" t="s">
        <v>1</v>
      </c>
      <c r="F287" s="208" t="s">
        <v>517</v>
      </c>
      <c r="G287" s="205"/>
      <c r="H287" s="209">
        <v>66.388999999999996</v>
      </c>
      <c r="I287" s="210"/>
      <c r="J287" s="205"/>
      <c r="K287" s="205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158</v>
      </c>
      <c r="AU287" s="215" t="s">
        <v>83</v>
      </c>
      <c r="AV287" s="13" t="s">
        <v>83</v>
      </c>
      <c r="AW287" s="13" t="s">
        <v>29</v>
      </c>
      <c r="AX287" s="13" t="s">
        <v>73</v>
      </c>
      <c r="AY287" s="215" t="s">
        <v>148</v>
      </c>
    </row>
    <row r="288" spans="1:65" s="13" customFormat="1">
      <c r="B288" s="204"/>
      <c r="C288" s="205"/>
      <c r="D288" s="206" t="s">
        <v>158</v>
      </c>
      <c r="E288" s="207" t="s">
        <v>1</v>
      </c>
      <c r="F288" s="208" t="s">
        <v>518</v>
      </c>
      <c r="G288" s="205"/>
      <c r="H288" s="209">
        <v>55.323999999999998</v>
      </c>
      <c r="I288" s="210"/>
      <c r="J288" s="205"/>
      <c r="K288" s="205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158</v>
      </c>
      <c r="AU288" s="215" t="s">
        <v>83</v>
      </c>
      <c r="AV288" s="13" t="s">
        <v>83</v>
      </c>
      <c r="AW288" s="13" t="s">
        <v>29</v>
      </c>
      <c r="AX288" s="13" t="s">
        <v>73</v>
      </c>
      <c r="AY288" s="215" t="s">
        <v>148</v>
      </c>
    </row>
    <row r="289" spans="1:65" s="13" customFormat="1">
      <c r="B289" s="204"/>
      <c r="C289" s="205"/>
      <c r="D289" s="206" t="s">
        <v>158</v>
      </c>
      <c r="E289" s="207" t="s">
        <v>1</v>
      </c>
      <c r="F289" s="208" t="s">
        <v>519</v>
      </c>
      <c r="G289" s="205"/>
      <c r="H289" s="209">
        <v>309.81400000000002</v>
      </c>
      <c r="I289" s="210"/>
      <c r="J289" s="205"/>
      <c r="K289" s="205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158</v>
      </c>
      <c r="AU289" s="215" t="s">
        <v>83</v>
      </c>
      <c r="AV289" s="13" t="s">
        <v>83</v>
      </c>
      <c r="AW289" s="13" t="s">
        <v>29</v>
      </c>
      <c r="AX289" s="13" t="s">
        <v>73</v>
      </c>
      <c r="AY289" s="215" t="s">
        <v>148</v>
      </c>
    </row>
    <row r="290" spans="1:65" s="13" customFormat="1">
      <c r="B290" s="204"/>
      <c r="C290" s="205"/>
      <c r="D290" s="206" t="s">
        <v>158</v>
      </c>
      <c r="E290" s="207" t="s">
        <v>1</v>
      </c>
      <c r="F290" s="208" t="s">
        <v>520</v>
      </c>
      <c r="G290" s="205"/>
      <c r="H290" s="209">
        <v>44.259</v>
      </c>
      <c r="I290" s="210"/>
      <c r="J290" s="205"/>
      <c r="K290" s="205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158</v>
      </c>
      <c r="AU290" s="215" t="s">
        <v>83</v>
      </c>
      <c r="AV290" s="13" t="s">
        <v>83</v>
      </c>
      <c r="AW290" s="13" t="s">
        <v>29</v>
      </c>
      <c r="AX290" s="13" t="s">
        <v>73</v>
      </c>
      <c r="AY290" s="215" t="s">
        <v>148</v>
      </c>
    </row>
    <row r="291" spans="1:65" s="14" customFormat="1">
      <c r="B291" s="216"/>
      <c r="C291" s="217"/>
      <c r="D291" s="206" t="s">
        <v>158</v>
      </c>
      <c r="E291" s="218" t="s">
        <v>1</v>
      </c>
      <c r="F291" s="219" t="s">
        <v>160</v>
      </c>
      <c r="G291" s="217"/>
      <c r="H291" s="220">
        <v>929.44299999999998</v>
      </c>
      <c r="I291" s="221"/>
      <c r="J291" s="217"/>
      <c r="K291" s="217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158</v>
      </c>
      <c r="AU291" s="226" t="s">
        <v>83</v>
      </c>
      <c r="AV291" s="14" t="s">
        <v>156</v>
      </c>
      <c r="AW291" s="14" t="s">
        <v>29</v>
      </c>
      <c r="AX291" s="14" t="s">
        <v>81</v>
      </c>
      <c r="AY291" s="226" t="s">
        <v>148</v>
      </c>
    </row>
    <row r="292" spans="1:65" s="2" customFormat="1" ht="66.75" customHeight="1">
      <c r="A292" s="34"/>
      <c r="B292" s="35"/>
      <c r="C292" s="191" t="s">
        <v>521</v>
      </c>
      <c r="D292" s="191" t="s">
        <v>151</v>
      </c>
      <c r="E292" s="192" t="s">
        <v>522</v>
      </c>
      <c r="F292" s="193" t="s">
        <v>523</v>
      </c>
      <c r="G292" s="194" t="s">
        <v>174</v>
      </c>
      <c r="H292" s="195">
        <v>1947.5820000000001</v>
      </c>
      <c r="I292" s="196"/>
      <c r="J292" s="197">
        <f>ROUND(I292*H292,2)</f>
        <v>0</v>
      </c>
      <c r="K292" s="193" t="s">
        <v>175</v>
      </c>
      <c r="L292" s="39"/>
      <c r="M292" s="198" t="s">
        <v>1</v>
      </c>
      <c r="N292" s="199" t="s">
        <v>38</v>
      </c>
      <c r="O292" s="71"/>
      <c r="P292" s="200">
        <f>O292*H292</f>
        <v>0</v>
      </c>
      <c r="Q292" s="200">
        <v>0</v>
      </c>
      <c r="R292" s="200">
        <f>Q292*H292</f>
        <v>0</v>
      </c>
      <c r="S292" s="200">
        <v>0</v>
      </c>
      <c r="T292" s="201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2" t="s">
        <v>156</v>
      </c>
      <c r="AT292" s="202" t="s">
        <v>151</v>
      </c>
      <c r="AU292" s="202" t="s">
        <v>83</v>
      </c>
      <c r="AY292" s="17" t="s">
        <v>148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7" t="s">
        <v>81</v>
      </c>
      <c r="BK292" s="203">
        <f>ROUND(I292*H292,2)</f>
        <v>0</v>
      </c>
      <c r="BL292" s="17" t="s">
        <v>156</v>
      </c>
      <c r="BM292" s="202" t="s">
        <v>524</v>
      </c>
    </row>
    <row r="293" spans="1:65" s="13" customFormat="1">
      <c r="B293" s="204"/>
      <c r="C293" s="205"/>
      <c r="D293" s="206" t="s">
        <v>158</v>
      </c>
      <c r="E293" s="207" t="s">
        <v>1</v>
      </c>
      <c r="F293" s="208" t="s">
        <v>525</v>
      </c>
      <c r="G293" s="205"/>
      <c r="H293" s="209">
        <v>1947.5820000000001</v>
      </c>
      <c r="I293" s="210"/>
      <c r="J293" s="205"/>
      <c r="K293" s="205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158</v>
      </c>
      <c r="AU293" s="215" t="s">
        <v>83</v>
      </c>
      <c r="AV293" s="13" t="s">
        <v>83</v>
      </c>
      <c r="AW293" s="13" t="s">
        <v>29</v>
      </c>
      <c r="AX293" s="13" t="s">
        <v>73</v>
      </c>
      <c r="AY293" s="215" t="s">
        <v>148</v>
      </c>
    </row>
    <row r="294" spans="1:65" s="14" customFormat="1">
      <c r="B294" s="216"/>
      <c r="C294" s="217"/>
      <c r="D294" s="206" t="s">
        <v>158</v>
      </c>
      <c r="E294" s="218" t="s">
        <v>1</v>
      </c>
      <c r="F294" s="219" t="s">
        <v>160</v>
      </c>
      <c r="G294" s="217"/>
      <c r="H294" s="220">
        <v>1947.5820000000001</v>
      </c>
      <c r="I294" s="221"/>
      <c r="J294" s="217"/>
      <c r="K294" s="217"/>
      <c r="L294" s="222"/>
      <c r="M294" s="223"/>
      <c r="N294" s="224"/>
      <c r="O294" s="224"/>
      <c r="P294" s="224"/>
      <c r="Q294" s="224"/>
      <c r="R294" s="224"/>
      <c r="S294" s="224"/>
      <c r="T294" s="225"/>
      <c r="AT294" s="226" t="s">
        <v>158</v>
      </c>
      <c r="AU294" s="226" t="s">
        <v>83</v>
      </c>
      <c r="AV294" s="14" t="s">
        <v>156</v>
      </c>
      <c r="AW294" s="14" t="s">
        <v>29</v>
      </c>
      <c r="AX294" s="14" t="s">
        <v>81</v>
      </c>
      <c r="AY294" s="226" t="s">
        <v>148</v>
      </c>
    </row>
    <row r="295" spans="1:65" s="12" customFormat="1" ht="25.9" customHeight="1">
      <c r="B295" s="175"/>
      <c r="C295" s="176"/>
      <c r="D295" s="177" t="s">
        <v>72</v>
      </c>
      <c r="E295" s="178" t="s">
        <v>335</v>
      </c>
      <c r="F295" s="178" t="s">
        <v>336</v>
      </c>
      <c r="G295" s="176"/>
      <c r="H295" s="176"/>
      <c r="I295" s="179"/>
      <c r="J295" s="180">
        <f>BK295</f>
        <v>0</v>
      </c>
      <c r="K295" s="176"/>
      <c r="L295" s="181"/>
      <c r="M295" s="182"/>
      <c r="N295" s="183"/>
      <c r="O295" s="183"/>
      <c r="P295" s="184">
        <f>SUM(P296:P308)</f>
        <v>0</v>
      </c>
      <c r="Q295" s="183"/>
      <c r="R295" s="184">
        <f>SUM(R296:R308)</f>
        <v>0</v>
      </c>
      <c r="S295" s="183"/>
      <c r="T295" s="185">
        <f>SUM(T296:T308)</f>
        <v>0</v>
      </c>
      <c r="AR295" s="186" t="s">
        <v>156</v>
      </c>
      <c r="AT295" s="187" t="s">
        <v>72</v>
      </c>
      <c r="AU295" s="187" t="s">
        <v>73</v>
      </c>
      <c r="AY295" s="186" t="s">
        <v>148</v>
      </c>
      <c r="BK295" s="188">
        <f>SUM(BK296:BK308)</f>
        <v>0</v>
      </c>
    </row>
    <row r="296" spans="1:65" s="2" customFormat="1" ht="218.65" customHeight="1">
      <c r="A296" s="34"/>
      <c r="B296" s="35"/>
      <c r="C296" s="191" t="s">
        <v>526</v>
      </c>
      <c r="D296" s="191" t="s">
        <v>151</v>
      </c>
      <c r="E296" s="192" t="s">
        <v>338</v>
      </c>
      <c r="F296" s="193" t="s">
        <v>339</v>
      </c>
      <c r="G296" s="194" t="s">
        <v>174</v>
      </c>
      <c r="H296" s="195">
        <v>8557.5</v>
      </c>
      <c r="I296" s="196"/>
      <c r="J296" s="197">
        <f>ROUND(I296*H296,2)</f>
        <v>0</v>
      </c>
      <c r="K296" s="193" t="s">
        <v>175</v>
      </c>
      <c r="L296" s="39"/>
      <c r="M296" s="198" t="s">
        <v>1</v>
      </c>
      <c r="N296" s="199" t="s">
        <v>38</v>
      </c>
      <c r="O296" s="71"/>
      <c r="P296" s="200">
        <f>O296*H296</f>
        <v>0</v>
      </c>
      <c r="Q296" s="200">
        <v>0</v>
      </c>
      <c r="R296" s="200">
        <f>Q296*H296</f>
        <v>0</v>
      </c>
      <c r="S296" s="200">
        <v>0</v>
      </c>
      <c r="T296" s="201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2" t="s">
        <v>340</v>
      </c>
      <c r="AT296" s="202" t="s">
        <v>151</v>
      </c>
      <c r="AU296" s="202" t="s">
        <v>81</v>
      </c>
      <c r="AY296" s="17" t="s">
        <v>148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17" t="s">
        <v>81</v>
      </c>
      <c r="BK296" s="203">
        <f>ROUND(I296*H296,2)</f>
        <v>0</v>
      </c>
      <c r="BL296" s="17" t="s">
        <v>340</v>
      </c>
      <c r="BM296" s="202" t="s">
        <v>527</v>
      </c>
    </row>
    <row r="297" spans="1:65" s="13" customFormat="1">
      <c r="B297" s="204"/>
      <c r="C297" s="205"/>
      <c r="D297" s="206" t="s">
        <v>158</v>
      </c>
      <c r="E297" s="207" t="s">
        <v>1</v>
      </c>
      <c r="F297" s="208" t="s">
        <v>528</v>
      </c>
      <c r="G297" s="205"/>
      <c r="H297" s="209">
        <v>3500</v>
      </c>
      <c r="I297" s="210"/>
      <c r="J297" s="205"/>
      <c r="K297" s="205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158</v>
      </c>
      <c r="AU297" s="215" t="s">
        <v>81</v>
      </c>
      <c r="AV297" s="13" t="s">
        <v>83</v>
      </c>
      <c r="AW297" s="13" t="s">
        <v>29</v>
      </c>
      <c r="AX297" s="13" t="s">
        <v>73</v>
      </c>
      <c r="AY297" s="215" t="s">
        <v>148</v>
      </c>
    </row>
    <row r="298" spans="1:65" s="13" customFormat="1">
      <c r="B298" s="204"/>
      <c r="C298" s="205"/>
      <c r="D298" s="206" t="s">
        <v>158</v>
      </c>
      <c r="E298" s="207" t="s">
        <v>1</v>
      </c>
      <c r="F298" s="208" t="s">
        <v>529</v>
      </c>
      <c r="G298" s="205"/>
      <c r="H298" s="209">
        <v>5000</v>
      </c>
      <c r="I298" s="210"/>
      <c r="J298" s="205"/>
      <c r="K298" s="205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158</v>
      </c>
      <c r="AU298" s="215" t="s">
        <v>81</v>
      </c>
      <c r="AV298" s="13" t="s">
        <v>83</v>
      </c>
      <c r="AW298" s="13" t="s">
        <v>29</v>
      </c>
      <c r="AX298" s="13" t="s">
        <v>73</v>
      </c>
      <c r="AY298" s="215" t="s">
        <v>148</v>
      </c>
    </row>
    <row r="299" spans="1:65" s="13" customFormat="1">
      <c r="B299" s="204"/>
      <c r="C299" s="205"/>
      <c r="D299" s="206" t="s">
        <v>158</v>
      </c>
      <c r="E299" s="207" t="s">
        <v>1</v>
      </c>
      <c r="F299" s="208" t="s">
        <v>530</v>
      </c>
      <c r="G299" s="205"/>
      <c r="H299" s="209">
        <v>57.5</v>
      </c>
      <c r="I299" s="210"/>
      <c r="J299" s="205"/>
      <c r="K299" s="205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158</v>
      </c>
      <c r="AU299" s="215" t="s">
        <v>81</v>
      </c>
      <c r="AV299" s="13" t="s">
        <v>83</v>
      </c>
      <c r="AW299" s="13" t="s">
        <v>29</v>
      </c>
      <c r="AX299" s="13" t="s">
        <v>73</v>
      </c>
      <c r="AY299" s="215" t="s">
        <v>148</v>
      </c>
    </row>
    <row r="300" spans="1:65" s="14" customFormat="1">
      <c r="B300" s="216"/>
      <c r="C300" s="217"/>
      <c r="D300" s="206" t="s">
        <v>158</v>
      </c>
      <c r="E300" s="218" t="s">
        <v>1</v>
      </c>
      <c r="F300" s="219" t="s">
        <v>160</v>
      </c>
      <c r="G300" s="217"/>
      <c r="H300" s="220">
        <v>8557.5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158</v>
      </c>
      <c r="AU300" s="226" t="s">
        <v>81</v>
      </c>
      <c r="AV300" s="14" t="s">
        <v>156</v>
      </c>
      <c r="AW300" s="14" t="s">
        <v>29</v>
      </c>
      <c r="AX300" s="14" t="s">
        <v>81</v>
      </c>
      <c r="AY300" s="226" t="s">
        <v>148</v>
      </c>
    </row>
    <row r="301" spans="1:65" s="2" customFormat="1" ht="156.75" customHeight="1">
      <c r="A301" s="34"/>
      <c r="B301" s="35"/>
      <c r="C301" s="191" t="s">
        <v>531</v>
      </c>
      <c r="D301" s="191" t="s">
        <v>151</v>
      </c>
      <c r="E301" s="192" t="s">
        <v>532</v>
      </c>
      <c r="F301" s="193" t="s">
        <v>533</v>
      </c>
      <c r="G301" s="194" t="s">
        <v>174</v>
      </c>
      <c r="H301" s="195">
        <v>14163.96</v>
      </c>
      <c r="I301" s="196"/>
      <c r="J301" s="197">
        <f>ROUND(I301*H301,2)</f>
        <v>0</v>
      </c>
      <c r="K301" s="193" t="s">
        <v>175</v>
      </c>
      <c r="L301" s="39"/>
      <c r="M301" s="198" t="s">
        <v>1</v>
      </c>
      <c r="N301" s="199" t="s">
        <v>38</v>
      </c>
      <c r="O301" s="71"/>
      <c r="P301" s="200">
        <f>O301*H301</f>
        <v>0</v>
      </c>
      <c r="Q301" s="200">
        <v>0</v>
      </c>
      <c r="R301" s="200">
        <f>Q301*H301</f>
        <v>0</v>
      </c>
      <c r="S301" s="200">
        <v>0</v>
      </c>
      <c r="T301" s="201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2" t="s">
        <v>340</v>
      </c>
      <c r="AT301" s="202" t="s">
        <v>151</v>
      </c>
      <c r="AU301" s="202" t="s">
        <v>81</v>
      </c>
      <c r="AY301" s="17" t="s">
        <v>148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17" t="s">
        <v>81</v>
      </c>
      <c r="BK301" s="203">
        <f>ROUND(I301*H301,2)</f>
        <v>0</v>
      </c>
      <c r="BL301" s="17" t="s">
        <v>340</v>
      </c>
      <c r="BM301" s="202" t="s">
        <v>534</v>
      </c>
    </row>
    <row r="302" spans="1:65" s="13" customFormat="1">
      <c r="B302" s="204"/>
      <c r="C302" s="205"/>
      <c r="D302" s="206" t="s">
        <v>158</v>
      </c>
      <c r="E302" s="207" t="s">
        <v>1</v>
      </c>
      <c r="F302" s="208" t="s">
        <v>535</v>
      </c>
      <c r="G302" s="205"/>
      <c r="H302" s="209">
        <v>14155.2</v>
      </c>
      <c r="I302" s="210"/>
      <c r="J302" s="205"/>
      <c r="K302" s="205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158</v>
      </c>
      <c r="AU302" s="215" t="s">
        <v>81</v>
      </c>
      <c r="AV302" s="13" t="s">
        <v>83</v>
      </c>
      <c r="AW302" s="13" t="s">
        <v>29</v>
      </c>
      <c r="AX302" s="13" t="s">
        <v>73</v>
      </c>
      <c r="AY302" s="215" t="s">
        <v>148</v>
      </c>
    </row>
    <row r="303" spans="1:65" s="13" customFormat="1">
      <c r="B303" s="204"/>
      <c r="C303" s="205"/>
      <c r="D303" s="206" t="s">
        <v>158</v>
      </c>
      <c r="E303" s="207" t="s">
        <v>1</v>
      </c>
      <c r="F303" s="208" t="s">
        <v>536</v>
      </c>
      <c r="G303" s="205"/>
      <c r="H303" s="209">
        <v>5</v>
      </c>
      <c r="I303" s="210"/>
      <c r="J303" s="205"/>
      <c r="K303" s="205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158</v>
      </c>
      <c r="AU303" s="215" t="s">
        <v>81</v>
      </c>
      <c r="AV303" s="13" t="s">
        <v>83</v>
      </c>
      <c r="AW303" s="13" t="s">
        <v>29</v>
      </c>
      <c r="AX303" s="13" t="s">
        <v>73</v>
      </c>
      <c r="AY303" s="215" t="s">
        <v>148</v>
      </c>
    </row>
    <row r="304" spans="1:65" s="13" customFormat="1">
      <c r="B304" s="204"/>
      <c r="C304" s="205"/>
      <c r="D304" s="206" t="s">
        <v>158</v>
      </c>
      <c r="E304" s="207" t="s">
        <v>1</v>
      </c>
      <c r="F304" s="208" t="s">
        <v>537</v>
      </c>
      <c r="G304" s="205"/>
      <c r="H304" s="209">
        <v>3.76</v>
      </c>
      <c r="I304" s="210"/>
      <c r="J304" s="205"/>
      <c r="K304" s="205"/>
      <c r="L304" s="211"/>
      <c r="M304" s="212"/>
      <c r="N304" s="213"/>
      <c r="O304" s="213"/>
      <c r="P304" s="213"/>
      <c r="Q304" s="213"/>
      <c r="R304" s="213"/>
      <c r="S304" s="213"/>
      <c r="T304" s="214"/>
      <c r="AT304" s="215" t="s">
        <v>158</v>
      </c>
      <c r="AU304" s="215" t="s">
        <v>81</v>
      </c>
      <c r="AV304" s="13" t="s">
        <v>83</v>
      </c>
      <c r="AW304" s="13" t="s">
        <v>29</v>
      </c>
      <c r="AX304" s="13" t="s">
        <v>73</v>
      </c>
      <c r="AY304" s="215" t="s">
        <v>148</v>
      </c>
    </row>
    <row r="305" spans="1:65" s="14" customFormat="1">
      <c r="B305" s="216"/>
      <c r="C305" s="217"/>
      <c r="D305" s="206" t="s">
        <v>158</v>
      </c>
      <c r="E305" s="218" t="s">
        <v>1</v>
      </c>
      <c r="F305" s="219" t="s">
        <v>160</v>
      </c>
      <c r="G305" s="217"/>
      <c r="H305" s="220">
        <v>14163.96</v>
      </c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158</v>
      </c>
      <c r="AU305" s="226" t="s">
        <v>81</v>
      </c>
      <c r="AV305" s="14" t="s">
        <v>156</v>
      </c>
      <c r="AW305" s="14" t="s">
        <v>29</v>
      </c>
      <c r="AX305" s="14" t="s">
        <v>81</v>
      </c>
      <c r="AY305" s="226" t="s">
        <v>148</v>
      </c>
    </row>
    <row r="306" spans="1:65" s="2" customFormat="1" ht="90" customHeight="1">
      <c r="A306" s="34"/>
      <c r="B306" s="35"/>
      <c r="C306" s="191" t="s">
        <v>260</v>
      </c>
      <c r="D306" s="191" t="s">
        <v>151</v>
      </c>
      <c r="E306" s="192" t="s">
        <v>354</v>
      </c>
      <c r="F306" s="193" t="s">
        <v>538</v>
      </c>
      <c r="G306" s="194" t="s">
        <v>181</v>
      </c>
      <c r="H306" s="195">
        <v>6</v>
      </c>
      <c r="I306" s="196"/>
      <c r="J306" s="197">
        <f>ROUND(I306*H306,2)</f>
        <v>0</v>
      </c>
      <c r="K306" s="193" t="s">
        <v>175</v>
      </c>
      <c r="L306" s="39"/>
      <c r="M306" s="198" t="s">
        <v>1</v>
      </c>
      <c r="N306" s="199" t="s">
        <v>38</v>
      </c>
      <c r="O306" s="71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2" t="s">
        <v>340</v>
      </c>
      <c r="AT306" s="202" t="s">
        <v>151</v>
      </c>
      <c r="AU306" s="202" t="s">
        <v>81</v>
      </c>
      <c r="AY306" s="17" t="s">
        <v>148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7" t="s">
        <v>81</v>
      </c>
      <c r="BK306" s="203">
        <f>ROUND(I306*H306,2)</f>
        <v>0</v>
      </c>
      <c r="BL306" s="17" t="s">
        <v>340</v>
      </c>
      <c r="BM306" s="202" t="s">
        <v>539</v>
      </c>
    </row>
    <row r="307" spans="1:65" s="13" customFormat="1">
      <c r="B307" s="204"/>
      <c r="C307" s="205"/>
      <c r="D307" s="206" t="s">
        <v>158</v>
      </c>
      <c r="E307" s="207" t="s">
        <v>1</v>
      </c>
      <c r="F307" s="208" t="s">
        <v>185</v>
      </c>
      <c r="G307" s="205"/>
      <c r="H307" s="209">
        <v>6</v>
      </c>
      <c r="I307" s="210"/>
      <c r="J307" s="205"/>
      <c r="K307" s="205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158</v>
      </c>
      <c r="AU307" s="215" t="s">
        <v>81</v>
      </c>
      <c r="AV307" s="13" t="s">
        <v>83</v>
      </c>
      <c r="AW307" s="13" t="s">
        <v>29</v>
      </c>
      <c r="AX307" s="13" t="s">
        <v>73</v>
      </c>
      <c r="AY307" s="215" t="s">
        <v>148</v>
      </c>
    </row>
    <row r="308" spans="1:65" s="14" customFormat="1">
      <c r="B308" s="216"/>
      <c r="C308" s="217"/>
      <c r="D308" s="206" t="s">
        <v>158</v>
      </c>
      <c r="E308" s="218" t="s">
        <v>1</v>
      </c>
      <c r="F308" s="219" t="s">
        <v>160</v>
      </c>
      <c r="G308" s="217"/>
      <c r="H308" s="220">
        <v>6</v>
      </c>
      <c r="I308" s="221"/>
      <c r="J308" s="217"/>
      <c r="K308" s="217"/>
      <c r="L308" s="222"/>
      <c r="M308" s="223"/>
      <c r="N308" s="224"/>
      <c r="O308" s="224"/>
      <c r="P308" s="224"/>
      <c r="Q308" s="224"/>
      <c r="R308" s="224"/>
      <c r="S308" s="224"/>
      <c r="T308" s="225"/>
      <c r="AT308" s="226" t="s">
        <v>158</v>
      </c>
      <c r="AU308" s="226" t="s">
        <v>81</v>
      </c>
      <c r="AV308" s="14" t="s">
        <v>156</v>
      </c>
      <c r="AW308" s="14" t="s">
        <v>29</v>
      </c>
      <c r="AX308" s="14" t="s">
        <v>81</v>
      </c>
      <c r="AY308" s="226" t="s">
        <v>148</v>
      </c>
    </row>
    <row r="309" spans="1:65" s="12" customFormat="1" ht="25.9" customHeight="1">
      <c r="B309" s="175"/>
      <c r="C309" s="176"/>
      <c r="D309" s="177" t="s">
        <v>72</v>
      </c>
      <c r="E309" s="178" t="s">
        <v>120</v>
      </c>
      <c r="F309" s="178" t="s">
        <v>540</v>
      </c>
      <c r="G309" s="176"/>
      <c r="H309" s="176"/>
      <c r="I309" s="179"/>
      <c r="J309" s="180">
        <f>BK309</f>
        <v>0</v>
      </c>
      <c r="K309" s="176"/>
      <c r="L309" s="181"/>
      <c r="M309" s="182"/>
      <c r="N309" s="183"/>
      <c r="O309" s="183"/>
      <c r="P309" s="184">
        <f>SUM(P310:P312)</f>
        <v>0</v>
      </c>
      <c r="Q309" s="183"/>
      <c r="R309" s="184">
        <f>SUM(R310:R312)</f>
        <v>0</v>
      </c>
      <c r="S309" s="183"/>
      <c r="T309" s="185">
        <f>SUM(T310:T312)</f>
        <v>0</v>
      </c>
      <c r="AR309" s="186" t="s">
        <v>149</v>
      </c>
      <c r="AT309" s="187" t="s">
        <v>72</v>
      </c>
      <c r="AU309" s="187" t="s">
        <v>73</v>
      </c>
      <c r="AY309" s="186" t="s">
        <v>148</v>
      </c>
      <c r="BK309" s="188">
        <f>SUM(BK310:BK312)</f>
        <v>0</v>
      </c>
    </row>
    <row r="310" spans="1:65" s="2" customFormat="1" ht="78" customHeight="1">
      <c r="A310" s="34"/>
      <c r="B310" s="35"/>
      <c r="C310" s="191" t="s">
        <v>275</v>
      </c>
      <c r="D310" s="191" t="s">
        <v>151</v>
      </c>
      <c r="E310" s="192" t="s">
        <v>541</v>
      </c>
      <c r="F310" s="193" t="s">
        <v>542</v>
      </c>
      <c r="G310" s="194" t="s">
        <v>181</v>
      </c>
      <c r="H310" s="195">
        <v>2</v>
      </c>
      <c r="I310" s="196"/>
      <c r="J310" s="197">
        <f>ROUND(I310*H310,2)</f>
        <v>0</v>
      </c>
      <c r="K310" s="193" t="s">
        <v>175</v>
      </c>
      <c r="L310" s="39"/>
      <c r="M310" s="198" t="s">
        <v>1</v>
      </c>
      <c r="N310" s="199" t="s">
        <v>38</v>
      </c>
      <c r="O310" s="71"/>
      <c r="P310" s="200">
        <f>O310*H310</f>
        <v>0</v>
      </c>
      <c r="Q310" s="200">
        <v>0</v>
      </c>
      <c r="R310" s="200">
        <f>Q310*H310</f>
        <v>0</v>
      </c>
      <c r="S310" s="200">
        <v>0</v>
      </c>
      <c r="T310" s="201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2" t="s">
        <v>156</v>
      </c>
      <c r="AT310" s="202" t="s">
        <v>151</v>
      </c>
      <c r="AU310" s="202" t="s">
        <v>81</v>
      </c>
      <c r="AY310" s="17" t="s">
        <v>148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17" t="s">
        <v>81</v>
      </c>
      <c r="BK310" s="203">
        <f>ROUND(I310*H310,2)</f>
        <v>0</v>
      </c>
      <c r="BL310" s="17" t="s">
        <v>156</v>
      </c>
      <c r="BM310" s="202" t="s">
        <v>543</v>
      </c>
    </row>
    <row r="311" spans="1:65" s="13" customFormat="1">
      <c r="B311" s="204"/>
      <c r="C311" s="205"/>
      <c r="D311" s="206" t="s">
        <v>158</v>
      </c>
      <c r="E311" s="207" t="s">
        <v>1</v>
      </c>
      <c r="F311" s="208" t="s">
        <v>83</v>
      </c>
      <c r="G311" s="205"/>
      <c r="H311" s="209">
        <v>2</v>
      </c>
      <c r="I311" s="210"/>
      <c r="J311" s="205"/>
      <c r="K311" s="205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158</v>
      </c>
      <c r="AU311" s="215" t="s">
        <v>81</v>
      </c>
      <c r="AV311" s="13" t="s">
        <v>83</v>
      </c>
      <c r="AW311" s="13" t="s">
        <v>29</v>
      </c>
      <c r="AX311" s="13" t="s">
        <v>73</v>
      </c>
      <c r="AY311" s="215" t="s">
        <v>148</v>
      </c>
    </row>
    <row r="312" spans="1:65" s="14" customFormat="1">
      <c r="B312" s="216"/>
      <c r="C312" s="217"/>
      <c r="D312" s="206" t="s">
        <v>158</v>
      </c>
      <c r="E312" s="218" t="s">
        <v>1</v>
      </c>
      <c r="F312" s="219" t="s">
        <v>160</v>
      </c>
      <c r="G312" s="217"/>
      <c r="H312" s="220">
        <v>2</v>
      </c>
      <c r="I312" s="221"/>
      <c r="J312" s="217"/>
      <c r="K312" s="217"/>
      <c r="L312" s="222"/>
      <c r="M312" s="247"/>
      <c r="N312" s="248"/>
      <c r="O312" s="248"/>
      <c r="P312" s="248"/>
      <c r="Q312" s="248"/>
      <c r="R312" s="248"/>
      <c r="S312" s="248"/>
      <c r="T312" s="249"/>
      <c r="AT312" s="226" t="s">
        <v>158</v>
      </c>
      <c r="AU312" s="226" t="s">
        <v>81</v>
      </c>
      <c r="AV312" s="14" t="s">
        <v>156</v>
      </c>
      <c r="AW312" s="14" t="s">
        <v>29</v>
      </c>
      <c r="AX312" s="14" t="s">
        <v>81</v>
      </c>
      <c r="AY312" s="226" t="s">
        <v>148</v>
      </c>
    </row>
    <row r="313" spans="1:65" s="2" customFormat="1" ht="6.95" customHeight="1">
      <c r="A313" s="34"/>
      <c r="B313" s="54"/>
      <c r="C313" s="55"/>
      <c r="D313" s="55"/>
      <c r="E313" s="55"/>
      <c r="F313" s="55"/>
      <c r="G313" s="55"/>
      <c r="H313" s="55"/>
      <c r="I313" s="55"/>
      <c r="J313" s="55"/>
      <c r="K313" s="55"/>
      <c r="L313" s="39"/>
      <c r="M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</row>
  </sheetData>
  <sheetProtection algorithmName="SHA-512" hashValue="9SY/T5h1RBDBANz9KRS+gc+ELGS/DIocnkk6zYTiaT8F+YnGV92T3MpY1rst4lbwKU9LO9+qPAK+KFgrAmTNqw==" saltValue="9DNjGX/ahHVeWLsSP82pCA==" spinCount="100000" sheet="1" objects="1" scenarios="1" formatColumns="0" formatRows="0" autoFilter="0"/>
  <autoFilter ref="C119:K31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topLeftCell="A198" workbookViewId="0">
      <selection activeCell="K213" sqref="K21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97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ht="12.75">
      <c r="B8" s="20"/>
      <c r="D8" s="119" t="s">
        <v>123</v>
      </c>
      <c r="L8" s="20"/>
    </row>
    <row r="9" spans="1:46" s="1" customFormat="1" ht="16.5" customHeight="1">
      <c r="B9" s="20"/>
      <c r="E9" s="300" t="s">
        <v>544</v>
      </c>
      <c r="F9" s="269"/>
      <c r="G9" s="269"/>
      <c r="H9" s="269"/>
      <c r="L9" s="20"/>
    </row>
    <row r="10" spans="1:46" s="1" customFormat="1" ht="12" customHeight="1">
      <c r="B10" s="20"/>
      <c r="D10" s="119" t="s">
        <v>545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546</v>
      </c>
      <c r="F11" s="303"/>
      <c r="G11" s="303"/>
      <c r="H11" s="30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547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02" t="s">
        <v>548</v>
      </c>
      <c r="F13" s="303"/>
      <c r="G13" s="303"/>
      <c r="H13" s="303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30. 10. 2020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04" t="str">
        <f>'Rekapitulace stavby'!E14</f>
        <v>Vyplň údaj</v>
      </c>
      <c r="F22" s="305"/>
      <c r="G22" s="305"/>
      <c r="H22" s="305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06" t="s">
        <v>1</v>
      </c>
      <c r="F31" s="306"/>
      <c r="G31" s="306"/>
      <c r="H31" s="306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ROUND(J128,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ROUND((SUM(BE128:BE215)),  2)</f>
        <v>0</v>
      </c>
      <c r="G37" s="34"/>
      <c r="H37" s="34"/>
      <c r="I37" s="130">
        <v>0.21</v>
      </c>
      <c r="J37" s="129">
        <f>ROUND(((SUM(BE128:BE215))*I37),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ROUND((SUM(BF128:BF215)),  2)</f>
        <v>0</v>
      </c>
      <c r="G38" s="34"/>
      <c r="H38" s="34"/>
      <c r="I38" s="130">
        <v>0.15</v>
      </c>
      <c r="J38" s="129">
        <f>ROUND(((SUM(BF128:BF215))*I38),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ROUND((SUM(BG128:BG215)),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ROUND((SUM(BH128:BH215)),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ROUND((SUM(BI128:BI215)),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298" t="s">
        <v>544</v>
      </c>
      <c r="F87" s="285"/>
      <c r="G87" s="285"/>
      <c r="H87" s="285"/>
      <c r="I87" s="22"/>
      <c r="J87" s="22"/>
      <c r="K87" s="22"/>
      <c r="L87" s="20"/>
    </row>
    <row r="88" spans="1:31" s="1" customFormat="1" ht="12" customHeight="1">
      <c r="B88" s="21"/>
      <c r="C88" s="29" t="s">
        <v>545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07" t="s">
        <v>546</v>
      </c>
      <c r="F89" s="297"/>
      <c r="G89" s="297"/>
      <c r="H89" s="29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547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3" t="str">
        <f>E13</f>
        <v>01 - P 2253 S</v>
      </c>
      <c r="F91" s="297"/>
      <c r="G91" s="297"/>
      <c r="H91" s="29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30. 10. 2020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126</v>
      </c>
      <c r="D98" s="150"/>
      <c r="E98" s="150"/>
      <c r="F98" s="150"/>
      <c r="G98" s="150"/>
      <c r="H98" s="150"/>
      <c r="I98" s="150"/>
      <c r="J98" s="151" t="s">
        <v>127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128</v>
      </c>
      <c r="D100" s="36"/>
      <c r="E100" s="36"/>
      <c r="F100" s="36"/>
      <c r="G100" s="36"/>
      <c r="H100" s="36"/>
      <c r="I100" s="36"/>
      <c r="J100" s="84">
        <f>J128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129</v>
      </c>
    </row>
    <row r="101" spans="1:47" s="9" customFormat="1" ht="24.95" customHeight="1">
      <c r="B101" s="153"/>
      <c r="C101" s="154"/>
      <c r="D101" s="155" t="s">
        <v>130</v>
      </c>
      <c r="E101" s="156"/>
      <c r="F101" s="156"/>
      <c r="G101" s="156"/>
      <c r="H101" s="156"/>
      <c r="I101" s="156"/>
      <c r="J101" s="157">
        <f>J129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131</v>
      </c>
      <c r="E102" s="161"/>
      <c r="F102" s="161"/>
      <c r="G102" s="161"/>
      <c r="H102" s="161"/>
      <c r="I102" s="161"/>
      <c r="J102" s="162">
        <f>J130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132</v>
      </c>
      <c r="E103" s="156"/>
      <c r="F103" s="156"/>
      <c r="G103" s="156"/>
      <c r="H103" s="156"/>
      <c r="I103" s="156"/>
      <c r="J103" s="157">
        <f>J191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358</v>
      </c>
      <c r="E104" s="156"/>
      <c r="F104" s="156"/>
      <c r="G104" s="156"/>
      <c r="H104" s="156"/>
      <c r="I104" s="156"/>
      <c r="J104" s="157">
        <f>J209</f>
        <v>0</v>
      </c>
      <c r="K104" s="154"/>
      <c r="L104" s="158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133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298" t="str">
        <f>E7</f>
        <v>10 - Oprava trati v úseku Noutonice -  Podlešín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123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1" customFormat="1" ht="16.5" customHeight="1">
      <c r="B116" s="21"/>
      <c r="C116" s="22"/>
      <c r="D116" s="22"/>
      <c r="E116" s="298" t="s">
        <v>544</v>
      </c>
      <c r="F116" s="285"/>
      <c r="G116" s="285"/>
      <c r="H116" s="285"/>
      <c r="I116" s="22"/>
      <c r="J116" s="22"/>
      <c r="K116" s="22"/>
      <c r="L116" s="20"/>
    </row>
    <row r="117" spans="1:63" s="1" customFormat="1" ht="12" customHeight="1">
      <c r="B117" s="21"/>
      <c r="C117" s="29" t="s">
        <v>545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07" t="s">
        <v>546</v>
      </c>
      <c r="F118" s="297"/>
      <c r="G118" s="297"/>
      <c r="H118" s="29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547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93" t="str">
        <f>E13</f>
        <v>01 - P 2253 S</v>
      </c>
      <c r="F120" s="297"/>
      <c r="G120" s="297"/>
      <c r="H120" s="297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F16</f>
        <v xml:space="preserve"> </v>
      </c>
      <c r="G122" s="36"/>
      <c r="H122" s="36"/>
      <c r="I122" s="29" t="s">
        <v>22</v>
      </c>
      <c r="J122" s="66" t="str">
        <f>IF(J16="","",J16)</f>
        <v>30. 10. 2020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E19</f>
        <v xml:space="preserve"> </v>
      </c>
      <c r="G124" s="36"/>
      <c r="H124" s="36"/>
      <c r="I124" s="29" t="s">
        <v>30</v>
      </c>
      <c r="J124" s="32" t="str">
        <f>E25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27</v>
      </c>
      <c r="D125" s="36"/>
      <c r="E125" s="36"/>
      <c r="F125" s="27" t="str">
        <f>IF(E22="","",E22)</f>
        <v>Vyplň údaj</v>
      </c>
      <c r="G125" s="36"/>
      <c r="H125" s="36"/>
      <c r="I125" s="29" t="s">
        <v>31</v>
      </c>
      <c r="J125" s="32" t="str">
        <f>E28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134</v>
      </c>
      <c r="D127" s="167" t="s">
        <v>58</v>
      </c>
      <c r="E127" s="167" t="s">
        <v>54</v>
      </c>
      <c r="F127" s="167" t="s">
        <v>55</v>
      </c>
      <c r="G127" s="167" t="s">
        <v>135</v>
      </c>
      <c r="H127" s="167" t="s">
        <v>136</v>
      </c>
      <c r="I127" s="167" t="s">
        <v>137</v>
      </c>
      <c r="J127" s="167" t="s">
        <v>127</v>
      </c>
      <c r="K127" s="168" t="s">
        <v>138</v>
      </c>
      <c r="L127" s="169"/>
      <c r="M127" s="75" t="s">
        <v>1</v>
      </c>
      <c r="N127" s="76" t="s">
        <v>37</v>
      </c>
      <c r="O127" s="76" t="s">
        <v>139</v>
      </c>
      <c r="P127" s="76" t="s">
        <v>140</v>
      </c>
      <c r="Q127" s="76" t="s">
        <v>141</v>
      </c>
      <c r="R127" s="76" t="s">
        <v>142</v>
      </c>
      <c r="S127" s="76" t="s">
        <v>143</v>
      </c>
      <c r="T127" s="77" t="s">
        <v>144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145</v>
      </c>
      <c r="D128" s="36"/>
      <c r="E128" s="36"/>
      <c r="F128" s="36"/>
      <c r="G128" s="36"/>
      <c r="H128" s="36"/>
      <c r="I128" s="36"/>
      <c r="J128" s="170">
        <f>BK128</f>
        <v>0</v>
      </c>
      <c r="K128" s="36"/>
      <c r="L128" s="39"/>
      <c r="M128" s="78"/>
      <c r="N128" s="171"/>
      <c r="O128" s="79"/>
      <c r="P128" s="172">
        <f>P129+P191+P209</f>
        <v>0</v>
      </c>
      <c r="Q128" s="79"/>
      <c r="R128" s="172">
        <f>R129+R191+R209</f>
        <v>59.158920000000002</v>
      </c>
      <c r="S128" s="79"/>
      <c r="T128" s="173">
        <f>T129+T191+T209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72</v>
      </c>
      <c r="AU128" s="17" t="s">
        <v>129</v>
      </c>
      <c r="BK128" s="174">
        <f>BK129+BK191+BK209</f>
        <v>0</v>
      </c>
    </row>
    <row r="129" spans="1:65" s="12" customFormat="1" ht="25.9" customHeight="1">
      <c r="B129" s="175"/>
      <c r="C129" s="176"/>
      <c r="D129" s="177" t="s">
        <v>72</v>
      </c>
      <c r="E129" s="178" t="s">
        <v>146</v>
      </c>
      <c r="F129" s="178" t="s">
        <v>147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</f>
        <v>0</v>
      </c>
      <c r="Q129" s="183"/>
      <c r="R129" s="184">
        <f>R130</f>
        <v>59.158920000000002</v>
      </c>
      <c r="S129" s="183"/>
      <c r="T129" s="185">
        <f>T130</f>
        <v>0</v>
      </c>
      <c r="AR129" s="186" t="s">
        <v>81</v>
      </c>
      <c r="AT129" s="187" t="s">
        <v>72</v>
      </c>
      <c r="AU129" s="187" t="s">
        <v>73</v>
      </c>
      <c r="AY129" s="186" t="s">
        <v>148</v>
      </c>
      <c r="BK129" s="188">
        <f>BK130</f>
        <v>0</v>
      </c>
    </row>
    <row r="130" spans="1:65" s="12" customFormat="1" ht="22.9" customHeight="1">
      <c r="B130" s="175"/>
      <c r="C130" s="176"/>
      <c r="D130" s="177" t="s">
        <v>72</v>
      </c>
      <c r="E130" s="189" t="s">
        <v>149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SUM(P131:P190)</f>
        <v>0</v>
      </c>
      <c r="Q130" s="183"/>
      <c r="R130" s="184">
        <f>SUM(R131:R190)</f>
        <v>59.158920000000002</v>
      </c>
      <c r="S130" s="183"/>
      <c r="T130" s="185">
        <f>SUM(T131:T190)</f>
        <v>0</v>
      </c>
      <c r="AR130" s="186" t="s">
        <v>81</v>
      </c>
      <c r="AT130" s="187" t="s">
        <v>72</v>
      </c>
      <c r="AU130" s="187" t="s">
        <v>81</v>
      </c>
      <c r="AY130" s="186" t="s">
        <v>148</v>
      </c>
      <c r="BK130" s="188">
        <f>SUM(BK131:BK190)</f>
        <v>0</v>
      </c>
    </row>
    <row r="131" spans="1:65" s="2" customFormat="1" ht="194.45" customHeight="1">
      <c r="A131" s="34"/>
      <c r="B131" s="35"/>
      <c r="C131" s="191" t="s">
        <v>81</v>
      </c>
      <c r="D131" s="191" t="s">
        <v>151</v>
      </c>
      <c r="E131" s="192" t="s">
        <v>549</v>
      </c>
      <c r="F131" s="193" t="s">
        <v>550</v>
      </c>
      <c r="G131" s="194" t="s">
        <v>163</v>
      </c>
      <c r="H131" s="195">
        <v>1.4999999999999999E-2</v>
      </c>
      <c r="I131" s="196"/>
      <c r="J131" s="197">
        <f>ROUND(I131*H131,2)</f>
        <v>0</v>
      </c>
      <c r="K131" s="193" t="s">
        <v>175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156</v>
      </c>
      <c r="AT131" s="202" t="s">
        <v>151</v>
      </c>
      <c r="AU131" s="202" t="s">
        <v>83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81</v>
      </c>
      <c r="BK131" s="203">
        <f>ROUND(I131*H131,2)</f>
        <v>0</v>
      </c>
      <c r="BL131" s="17" t="s">
        <v>156</v>
      </c>
      <c r="BM131" s="202" t="s">
        <v>551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552</v>
      </c>
      <c r="G132" s="205"/>
      <c r="H132" s="209">
        <v>1.4999999999999999E-2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83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1.4999999999999999E-2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158</v>
      </c>
      <c r="AU133" s="226" t="s">
        <v>83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21.75" customHeight="1">
      <c r="A134" s="34"/>
      <c r="B134" s="35"/>
      <c r="C134" s="227" t="s">
        <v>83</v>
      </c>
      <c r="D134" s="227" t="s">
        <v>171</v>
      </c>
      <c r="E134" s="228" t="s">
        <v>172</v>
      </c>
      <c r="F134" s="229" t="s">
        <v>173</v>
      </c>
      <c r="G134" s="230" t="s">
        <v>174</v>
      </c>
      <c r="H134" s="231">
        <v>42.524999999999999</v>
      </c>
      <c r="I134" s="232"/>
      <c r="J134" s="233">
        <f>ROUND(I134*H134,2)</f>
        <v>0</v>
      </c>
      <c r="K134" s="229" t="s">
        <v>175</v>
      </c>
      <c r="L134" s="234"/>
      <c r="M134" s="235" t="s">
        <v>1</v>
      </c>
      <c r="N134" s="236" t="s">
        <v>38</v>
      </c>
      <c r="O134" s="71"/>
      <c r="P134" s="200">
        <f>O134*H134</f>
        <v>0</v>
      </c>
      <c r="Q134" s="200">
        <v>1</v>
      </c>
      <c r="R134" s="200">
        <f>Q134*H134</f>
        <v>42.524999999999999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176</v>
      </c>
      <c r="AT134" s="202" t="s">
        <v>171</v>
      </c>
      <c r="AU134" s="202" t="s">
        <v>83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81</v>
      </c>
      <c r="BK134" s="203">
        <f>ROUND(I134*H134,2)</f>
        <v>0</v>
      </c>
      <c r="BL134" s="17" t="s">
        <v>156</v>
      </c>
      <c r="BM134" s="202" t="s">
        <v>553</v>
      </c>
    </row>
    <row r="135" spans="1:65" s="13" customFormat="1">
      <c r="B135" s="204"/>
      <c r="C135" s="205"/>
      <c r="D135" s="206" t="s">
        <v>158</v>
      </c>
      <c r="E135" s="207" t="s">
        <v>1</v>
      </c>
      <c r="F135" s="208" t="s">
        <v>554</v>
      </c>
      <c r="G135" s="205"/>
      <c r="H135" s="209">
        <v>42.524999999999999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158</v>
      </c>
      <c r="AU135" s="215" t="s">
        <v>83</v>
      </c>
      <c r="AV135" s="13" t="s">
        <v>83</v>
      </c>
      <c r="AW135" s="13" t="s">
        <v>29</v>
      </c>
      <c r="AX135" s="13" t="s">
        <v>73</v>
      </c>
      <c r="AY135" s="215" t="s">
        <v>148</v>
      </c>
    </row>
    <row r="136" spans="1:65" s="14" customFormat="1">
      <c r="B136" s="216"/>
      <c r="C136" s="217"/>
      <c r="D136" s="206" t="s">
        <v>158</v>
      </c>
      <c r="E136" s="218" t="s">
        <v>1</v>
      </c>
      <c r="F136" s="219" t="s">
        <v>160</v>
      </c>
      <c r="G136" s="217"/>
      <c r="H136" s="220">
        <v>42.524999999999999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158</v>
      </c>
      <c r="AU136" s="226" t="s">
        <v>83</v>
      </c>
      <c r="AV136" s="14" t="s">
        <v>156</v>
      </c>
      <c r="AW136" s="14" t="s">
        <v>29</v>
      </c>
      <c r="AX136" s="14" t="s">
        <v>81</v>
      </c>
      <c r="AY136" s="226" t="s">
        <v>148</v>
      </c>
    </row>
    <row r="137" spans="1:65" s="2" customFormat="1" ht="78" customHeight="1">
      <c r="A137" s="34"/>
      <c r="B137" s="35"/>
      <c r="C137" s="191" t="s">
        <v>96</v>
      </c>
      <c r="D137" s="191" t="s">
        <v>151</v>
      </c>
      <c r="E137" s="192" t="s">
        <v>555</v>
      </c>
      <c r="F137" s="193" t="s">
        <v>556</v>
      </c>
      <c r="G137" s="194" t="s">
        <v>163</v>
      </c>
      <c r="H137" s="195">
        <v>1.4999999999999999E-2</v>
      </c>
      <c r="I137" s="196"/>
      <c r="J137" s="197">
        <f>ROUND(I137*H137,2)</f>
        <v>0</v>
      </c>
      <c r="K137" s="193" t="s">
        <v>175</v>
      </c>
      <c r="L137" s="39"/>
      <c r="M137" s="198" t="s">
        <v>1</v>
      </c>
      <c r="N137" s="199" t="s">
        <v>38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156</v>
      </c>
      <c r="AT137" s="202" t="s">
        <v>151</v>
      </c>
      <c r="AU137" s="202" t="s">
        <v>83</v>
      </c>
      <c r="AY137" s="17" t="s">
        <v>148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81</v>
      </c>
      <c r="BK137" s="203">
        <f>ROUND(I137*H137,2)</f>
        <v>0</v>
      </c>
      <c r="BL137" s="17" t="s">
        <v>156</v>
      </c>
      <c r="BM137" s="202" t="s">
        <v>557</v>
      </c>
    </row>
    <row r="138" spans="1:65" s="13" customFormat="1">
      <c r="B138" s="204"/>
      <c r="C138" s="205"/>
      <c r="D138" s="206" t="s">
        <v>158</v>
      </c>
      <c r="E138" s="207" t="s">
        <v>1</v>
      </c>
      <c r="F138" s="208" t="s">
        <v>552</v>
      </c>
      <c r="G138" s="205"/>
      <c r="H138" s="209">
        <v>1.4999999999999999E-2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158</v>
      </c>
      <c r="AU138" s="215" t="s">
        <v>83</v>
      </c>
      <c r="AV138" s="13" t="s">
        <v>83</v>
      </c>
      <c r="AW138" s="13" t="s">
        <v>29</v>
      </c>
      <c r="AX138" s="13" t="s">
        <v>73</v>
      </c>
      <c r="AY138" s="215" t="s">
        <v>148</v>
      </c>
    </row>
    <row r="139" spans="1:65" s="14" customFormat="1">
      <c r="B139" s="216"/>
      <c r="C139" s="217"/>
      <c r="D139" s="206" t="s">
        <v>158</v>
      </c>
      <c r="E139" s="218" t="s">
        <v>1</v>
      </c>
      <c r="F139" s="219" t="s">
        <v>160</v>
      </c>
      <c r="G139" s="217"/>
      <c r="H139" s="220">
        <v>1.4999999999999999E-2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158</v>
      </c>
      <c r="AU139" s="226" t="s">
        <v>83</v>
      </c>
      <c r="AV139" s="14" t="s">
        <v>156</v>
      </c>
      <c r="AW139" s="14" t="s">
        <v>29</v>
      </c>
      <c r="AX139" s="14" t="s">
        <v>81</v>
      </c>
      <c r="AY139" s="226" t="s">
        <v>148</v>
      </c>
    </row>
    <row r="140" spans="1:65" s="2" customFormat="1" ht="21.75" customHeight="1">
      <c r="A140" s="34"/>
      <c r="B140" s="35"/>
      <c r="C140" s="227" t="s">
        <v>156</v>
      </c>
      <c r="D140" s="227" t="s">
        <v>171</v>
      </c>
      <c r="E140" s="228" t="s">
        <v>558</v>
      </c>
      <c r="F140" s="229" t="s">
        <v>559</v>
      </c>
      <c r="G140" s="230" t="s">
        <v>181</v>
      </c>
      <c r="H140" s="231">
        <v>14</v>
      </c>
      <c r="I140" s="250"/>
      <c r="J140" s="233">
        <f>ROUND(I140*H140,2)</f>
        <v>0</v>
      </c>
      <c r="K140" s="229" t="s">
        <v>175</v>
      </c>
      <c r="L140" s="234"/>
      <c r="M140" s="235" t="s">
        <v>1</v>
      </c>
      <c r="N140" s="236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176</v>
      </c>
      <c r="AT140" s="202" t="s">
        <v>171</v>
      </c>
      <c r="AU140" s="202" t="s">
        <v>83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81</v>
      </c>
      <c r="BK140" s="203">
        <f>ROUND(I140*H140,2)</f>
        <v>0</v>
      </c>
      <c r="BL140" s="17" t="s">
        <v>156</v>
      </c>
      <c r="BM140" s="202" t="s">
        <v>560</v>
      </c>
    </row>
    <row r="141" spans="1:65" s="15" customFormat="1">
      <c r="B141" s="237"/>
      <c r="C141" s="238"/>
      <c r="D141" s="206" t="s">
        <v>158</v>
      </c>
      <c r="E141" s="239" t="s">
        <v>1</v>
      </c>
      <c r="F141" s="240" t="s">
        <v>194</v>
      </c>
      <c r="G141" s="238"/>
      <c r="H141" s="239" t="s">
        <v>1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AT141" s="246" t="s">
        <v>158</v>
      </c>
      <c r="AU141" s="246" t="s">
        <v>83</v>
      </c>
      <c r="AV141" s="15" t="s">
        <v>81</v>
      </c>
      <c r="AW141" s="15" t="s">
        <v>29</v>
      </c>
      <c r="AX141" s="15" t="s">
        <v>73</v>
      </c>
      <c r="AY141" s="246" t="s">
        <v>148</v>
      </c>
    </row>
    <row r="142" spans="1:65" s="13" customFormat="1">
      <c r="B142" s="204"/>
      <c r="C142" s="205"/>
      <c r="D142" s="206" t="s">
        <v>158</v>
      </c>
      <c r="E142" s="207" t="s">
        <v>1</v>
      </c>
      <c r="F142" s="208" t="s">
        <v>240</v>
      </c>
      <c r="G142" s="205"/>
      <c r="H142" s="209">
        <v>14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158</v>
      </c>
      <c r="AU142" s="215" t="s">
        <v>83</v>
      </c>
      <c r="AV142" s="13" t="s">
        <v>83</v>
      </c>
      <c r="AW142" s="13" t="s">
        <v>29</v>
      </c>
      <c r="AX142" s="13" t="s">
        <v>73</v>
      </c>
      <c r="AY142" s="215" t="s">
        <v>148</v>
      </c>
    </row>
    <row r="143" spans="1:65" s="14" customFormat="1">
      <c r="B143" s="216"/>
      <c r="C143" s="217"/>
      <c r="D143" s="206" t="s">
        <v>158</v>
      </c>
      <c r="E143" s="218" t="s">
        <v>1</v>
      </c>
      <c r="F143" s="219" t="s">
        <v>160</v>
      </c>
      <c r="G143" s="217"/>
      <c r="H143" s="220">
        <v>14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158</v>
      </c>
      <c r="AU143" s="226" t="s">
        <v>83</v>
      </c>
      <c r="AV143" s="14" t="s">
        <v>156</v>
      </c>
      <c r="AW143" s="14" t="s">
        <v>29</v>
      </c>
      <c r="AX143" s="14" t="s">
        <v>81</v>
      </c>
      <c r="AY143" s="226" t="s">
        <v>148</v>
      </c>
    </row>
    <row r="144" spans="1:65" s="2" customFormat="1" ht="16.5" customHeight="1">
      <c r="A144" s="34"/>
      <c r="B144" s="35"/>
      <c r="C144" s="227" t="s">
        <v>149</v>
      </c>
      <c r="D144" s="227" t="s">
        <v>171</v>
      </c>
      <c r="E144" s="228" t="s">
        <v>561</v>
      </c>
      <c r="F144" s="229" t="s">
        <v>562</v>
      </c>
      <c r="G144" s="230" t="s">
        <v>198</v>
      </c>
      <c r="H144" s="231">
        <v>50</v>
      </c>
      <c r="I144" s="250"/>
      <c r="J144" s="233">
        <f>ROUND(I144*H144,2)</f>
        <v>0</v>
      </c>
      <c r="K144" s="229" t="s">
        <v>175</v>
      </c>
      <c r="L144" s="234"/>
      <c r="M144" s="235" t="s">
        <v>1</v>
      </c>
      <c r="N144" s="236" t="s">
        <v>38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176</v>
      </c>
      <c r="AT144" s="202" t="s">
        <v>171</v>
      </c>
      <c r="AU144" s="202" t="s">
        <v>83</v>
      </c>
      <c r="AY144" s="17" t="s">
        <v>148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81</v>
      </c>
      <c r="BK144" s="203">
        <f>ROUND(I144*H144,2)</f>
        <v>0</v>
      </c>
      <c r="BL144" s="17" t="s">
        <v>156</v>
      </c>
      <c r="BM144" s="202" t="s">
        <v>563</v>
      </c>
    </row>
    <row r="145" spans="1:65" s="15" customFormat="1">
      <c r="B145" s="237"/>
      <c r="C145" s="238"/>
      <c r="D145" s="206" t="s">
        <v>158</v>
      </c>
      <c r="E145" s="239" t="s">
        <v>1</v>
      </c>
      <c r="F145" s="240" t="s">
        <v>194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158</v>
      </c>
      <c r="AU145" s="246" t="s">
        <v>83</v>
      </c>
      <c r="AV145" s="15" t="s">
        <v>81</v>
      </c>
      <c r="AW145" s="15" t="s">
        <v>29</v>
      </c>
      <c r="AX145" s="15" t="s">
        <v>73</v>
      </c>
      <c r="AY145" s="246" t="s">
        <v>148</v>
      </c>
    </row>
    <row r="146" spans="1:65" s="13" customFormat="1">
      <c r="B146" s="204"/>
      <c r="C146" s="205"/>
      <c r="D146" s="206" t="s">
        <v>158</v>
      </c>
      <c r="E146" s="207" t="s">
        <v>1</v>
      </c>
      <c r="F146" s="208" t="s">
        <v>564</v>
      </c>
      <c r="G146" s="205"/>
      <c r="H146" s="209">
        <v>50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158</v>
      </c>
      <c r="AU146" s="215" t="s">
        <v>83</v>
      </c>
      <c r="AV146" s="13" t="s">
        <v>83</v>
      </c>
      <c r="AW146" s="13" t="s">
        <v>29</v>
      </c>
      <c r="AX146" s="13" t="s">
        <v>73</v>
      </c>
      <c r="AY146" s="215" t="s">
        <v>148</v>
      </c>
    </row>
    <row r="147" spans="1:65" s="14" customFormat="1">
      <c r="B147" s="216"/>
      <c r="C147" s="217"/>
      <c r="D147" s="206" t="s">
        <v>158</v>
      </c>
      <c r="E147" s="218" t="s">
        <v>1</v>
      </c>
      <c r="F147" s="219" t="s">
        <v>160</v>
      </c>
      <c r="G147" s="217"/>
      <c r="H147" s="220">
        <v>50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158</v>
      </c>
      <c r="AU147" s="226" t="s">
        <v>83</v>
      </c>
      <c r="AV147" s="14" t="s">
        <v>156</v>
      </c>
      <c r="AW147" s="14" t="s">
        <v>29</v>
      </c>
      <c r="AX147" s="14" t="s">
        <v>81</v>
      </c>
      <c r="AY147" s="226" t="s">
        <v>148</v>
      </c>
    </row>
    <row r="148" spans="1:65" s="2" customFormat="1" ht="24">
      <c r="A148" s="34"/>
      <c r="B148" s="35"/>
      <c r="C148" s="227" t="s">
        <v>185</v>
      </c>
      <c r="D148" s="227" t="s">
        <v>171</v>
      </c>
      <c r="E148" s="228" t="s">
        <v>565</v>
      </c>
      <c r="F148" s="229" t="s">
        <v>566</v>
      </c>
      <c r="G148" s="230" t="s">
        <v>181</v>
      </c>
      <c r="H148" s="231">
        <v>56</v>
      </c>
      <c r="I148" s="232"/>
      <c r="J148" s="233">
        <f>ROUND(I148*H148,2)</f>
        <v>0</v>
      </c>
      <c r="K148" s="229" t="s">
        <v>175</v>
      </c>
      <c r="L148" s="234"/>
      <c r="M148" s="235" t="s">
        <v>1</v>
      </c>
      <c r="N148" s="236" t="s">
        <v>38</v>
      </c>
      <c r="O148" s="71"/>
      <c r="P148" s="200">
        <f>O148*H148</f>
        <v>0</v>
      </c>
      <c r="Q148" s="200">
        <v>1.23E-3</v>
      </c>
      <c r="R148" s="200">
        <f>Q148*H148</f>
        <v>6.8879999999999997E-2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176</v>
      </c>
      <c r="AT148" s="202" t="s">
        <v>171</v>
      </c>
      <c r="AU148" s="202" t="s">
        <v>83</v>
      </c>
      <c r="AY148" s="17" t="s">
        <v>148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81</v>
      </c>
      <c r="BK148" s="203">
        <f>ROUND(I148*H148,2)</f>
        <v>0</v>
      </c>
      <c r="BL148" s="17" t="s">
        <v>156</v>
      </c>
      <c r="BM148" s="202" t="s">
        <v>567</v>
      </c>
    </row>
    <row r="149" spans="1:65" s="13" customFormat="1">
      <c r="B149" s="204"/>
      <c r="C149" s="205"/>
      <c r="D149" s="206" t="s">
        <v>158</v>
      </c>
      <c r="E149" s="207" t="s">
        <v>1</v>
      </c>
      <c r="F149" s="208" t="s">
        <v>568</v>
      </c>
      <c r="G149" s="205"/>
      <c r="H149" s="209">
        <v>56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158</v>
      </c>
      <c r="AU149" s="215" t="s">
        <v>83</v>
      </c>
      <c r="AV149" s="13" t="s">
        <v>83</v>
      </c>
      <c r="AW149" s="13" t="s">
        <v>29</v>
      </c>
      <c r="AX149" s="13" t="s">
        <v>73</v>
      </c>
      <c r="AY149" s="215" t="s">
        <v>148</v>
      </c>
    </row>
    <row r="150" spans="1:65" s="14" customFormat="1">
      <c r="B150" s="216"/>
      <c r="C150" s="217"/>
      <c r="D150" s="206" t="s">
        <v>158</v>
      </c>
      <c r="E150" s="218" t="s">
        <v>1</v>
      </c>
      <c r="F150" s="219" t="s">
        <v>160</v>
      </c>
      <c r="G150" s="217"/>
      <c r="H150" s="220">
        <v>56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158</v>
      </c>
      <c r="AU150" s="226" t="s">
        <v>83</v>
      </c>
      <c r="AV150" s="14" t="s">
        <v>156</v>
      </c>
      <c r="AW150" s="14" t="s">
        <v>29</v>
      </c>
      <c r="AX150" s="14" t="s">
        <v>81</v>
      </c>
      <c r="AY150" s="226" t="s">
        <v>148</v>
      </c>
    </row>
    <row r="151" spans="1:65" s="2" customFormat="1" ht="21.75" customHeight="1">
      <c r="A151" s="34"/>
      <c r="B151" s="35"/>
      <c r="C151" s="227" t="s">
        <v>190</v>
      </c>
      <c r="D151" s="227" t="s">
        <v>171</v>
      </c>
      <c r="E151" s="228" t="s">
        <v>241</v>
      </c>
      <c r="F151" s="229" t="s">
        <v>242</v>
      </c>
      <c r="G151" s="230" t="s">
        <v>181</v>
      </c>
      <c r="H151" s="231">
        <v>28</v>
      </c>
      <c r="I151" s="250"/>
      <c r="J151" s="233">
        <f>ROUND(I151*H151,2)</f>
        <v>0</v>
      </c>
      <c r="K151" s="229" t="s">
        <v>175</v>
      </c>
      <c r="L151" s="234"/>
      <c r="M151" s="235" t="s">
        <v>1</v>
      </c>
      <c r="N151" s="236" t="s">
        <v>38</v>
      </c>
      <c r="O151" s="71"/>
      <c r="P151" s="200">
        <f>O151*H151</f>
        <v>0</v>
      </c>
      <c r="Q151" s="200">
        <v>1.8000000000000001E-4</v>
      </c>
      <c r="R151" s="200">
        <f>Q151*H151</f>
        <v>5.0400000000000002E-3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176</v>
      </c>
      <c r="AT151" s="202" t="s">
        <v>171</v>
      </c>
      <c r="AU151" s="202" t="s">
        <v>83</v>
      </c>
      <c r="AY151" s="17" t="s">
        <v>148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81</v>
      </c>
      <c r="BK151" s="203">
        <f>ROUND(I151*H151,2)</f>
        <v>0</v>
      </c>
      <c r="BL151" s="17" t="s">
        <v>156</v>
      </c>
      <c r="BM151" s="202" t="s">
        <v>569</v>
      </c>
    </row>
    <row r="152" spans="1:65" s="15" customFormat="1">
      <c r="B152" s="237"/>
      <c r="C152" s="238"/>
      <c r="D152" s="206" t="s">
        <v>158</v>
      </c>
      <c r="E152" s="239" t="s">
        <v>1</v>
      </c>
      <c r="F152" s="240" t="s">
        <v>194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158</v>
      </c>
      <c r="AU152" s="246" t="s">
        <v>83</v>
      </c>
      <c r="AV152" s="15" t="s">
        <v>81</v>
      </c>
      <c r="AW152" s="15" t="s">
        <v>29</v>
      </c>
      <c r="AX152" s="15" t="s">
        <v>73</v>
      </c>
      <c r="AY152" s="246" t="s">
        <v>148</v>
      </c>
    </row>
    <row r="153" spans="1:65" s="13" customFormat="1">
      <c r="B153" s="204"/>
      <c r="C153" s="205"/>
      <c r="D153" s="206" t="s">
        <v>158</v>
      </c>
      <c r="E153" s="207" t="s">
        <v>1</v>
      </c>
      <c r="F153" s="208" t="s">
        <v>570</v>
      </c>
      <c r="G153" s="205"/>
      <c r="H153" s="209">
        <v>28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158</v>
      </c>
      <c r="AU153" s="215" t="s">
        <v>83</v>
      </c>
      <c r="AV153" s="13" t="s">
        <v>83</v>
      </c>
      <c r="AW153" s="13" t="s">
        <v>29</v>
      </c>
      <c r="AX153" s="13" t="s">
        <v>73</v>
      </c>
      <c r="AY153" s="215" t="s">
        <v>148</v>
      </c>
    </row>
    <row r="154" spans="1:65" s="14" customFormat="1">
      <c r="B154" s="216"/>
      <c r="C154" s="217"/>
      <c r="D154" s="206" t="s">
        <v>158</v>
      </c>
      <c r="E154" s="218" t="s">
        <v>1</v>
      </c>
      <c r="F154" s="219" t="s">
        <v>160</v>
      </c>
      <c r="G154" s="217"/>
      <c r="H154" s="220">
        <v>28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158</v>
      </c>
      <c r="AU154" s="226" t="s">
        <v>83</v>
      </c>
      <c r="AV154" s="14" t="s">
        <v>156</v>
      </c>
      <c r="AW154" s="14" t="s">
        <v>29</v>
      </c>
      <c r="AX154" s="14" t="s">
        <v>81</v>
      </c>
      <c r="AY154" s="226" t="s">
        <v>148</v>
      </c>
    </row>
    <row r="155" spans="1:65" s="2" customFormat="1" ht="90" customHeight="1">
      <c r="A155" s="34"/>
      <c r="B155" s="35"/>
      <c r="C155" s="191" t="s">
        <v>176</v>
      </c>
      <c r="D155" s="191" t="s">
        <v>151</v>
      </c>
      <c r="E155" s="192" t="s">
        <v>571</v>
      </c>
      <c r="F155" s="193" t="s">
        <v>572</v>
      </c>
      <c r="G155" s="194" t="s">
        <v>163</v>
      </c>
      <c r="H155" s="195">
        <v>1.4999999999999999E-2</v>
      </c>
      <c r="I155" s="196"/>
      <c r="J155" s="197">
        <f>ROUND(I155*H155,2)</f>
        <v>0</v>
      </c>
      <c r="K155" s="193" t="s">
        <v>175</v>
      </c>
      <c r="L155" s="39"/>
      <c r="M155" s="198" t="s">
        <v>1</v>
      </c>
      <c r="N155" s="199" t="s">
        <v>38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156</v>
      </c>
      <c r="AT155" s="202" t="s">
        <v>151</v>
      </c>
      <c r="AU155" s="202" t="s">
        <v>83</v>
      </c>
      <c r="AY155" s="17" t="s">
        <v>148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81</v>
      </c>
      <c r="BK155" s="203">
        <f>ROUND(I155*H155,2)</f>
        <v>0</v>
      </c>
      <c r="BL155" s="17" t="s">
        <v>156</v>
      </c>
      <c r="BM155" s="202" t="s">
        <v>573</v>
      </c>
    </row>
    <row r="156" spans="1:65" s="13" customFormat="1">
      <c r="B156" s="204"/>
      <c r="C156" s="205"/>
      <c r="D156" s="206" t="s">
        <v>158</v>
      </c>
      <c r="E156" s="207" t="s">
        <v>1</v>
      </c>
      <c r="F156" s="208" t="s">
        <v>552</v>
      </c>
      <c r="G156" s="205"/>
      <c r="H156" s="209">
        <v>1.4999999999999999E-2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158</v>
      </c>
      <c r="AU156" s="215" t="s">
        <v>83</v>
      </c>
      <c r="AV156" s="13" t="s">
        <v>83</v>
      </c>
      <c r="AW156" s="13" t="s">
        <v>29</v>
      </c>
      <c r="AX156" s="13" t="s">
        <v>73</v>
      </c>
      <c r="AY156" s="215" t="s">
        <v>148</v>
      </c>
    </row>
    <row r="157" spans="1:65" s="14" customFormat="1">
      <c r="B157" s="216"/>
      <c r="C157" s="217"/>
      <c r="D157" s="206" t="s">
        <v>158</v>
      </c>
      <c r="E157" s="218" t="s">
        <v>1</v>
      </c>
      <c r="F157" s="219" t="s">
        <v>160</v>
      </c>
      <c r="G157" s="217"/>
      <c r="H157" s="220">
        <v>1.4999999999999999E-2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158</v>
      </c>
      <c r="AU157" s="226" t="s">
        <v>83</v>
      </c>
      <c r="AV157" s="14" t="s">
        <v>156</v>
      </c>
      <c r="AW157" s="14" t="s">
        <v>29</v>
      </c>
      <c r="AX157" s="14" t="s">
        <v>81</v>
      </c>
      <c r="AY157" s="226" t="s">
        <v>148</v>
      </c>
    </row>
    <row r="158" spans="1:65" s="2" customFormat="1" ht="134.25" customHeight="1">
      <c r="A158" s="34"/>
      <c r="B158" s="35"/>
      <c r="C158" s="191" t="s">
        <v>320</v>
      </c>
      <c r="D158" s="191" t="s">
        <v>151</v>
      </c>
      <c r="E158" s="192" t="s">
        <v>245</v>
      </c>
      <c r="F158" s="193" t="s">
        <v>246</v>
      </c>
      <c r="G158" s="194" t="s">
        <v>163</v>
      </c>
      <c r="H158" s="195">
        <v>0.15</v>
      </c>
      <c r="I158" s="196"/>
      <c r="J158" s="197">
        <f>ROUND(I158*H158,2)</f>
        <v>0</v>
      </c>
      <c r="K158" s="193" t="s">
        <v>175</v>
      </c>
      <c r="L158" s="39"/>
      <c r="M158" s="198" t="s">
        <v>1</v>
      </c>
      <c r="N158" s="199" t="s">
        <v>38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156</v>
      </c>
      <c r="AT158" s="202" t="s">
        <v>151</v>
      </c>
      <c r="AU158" s="202" t="s">
        <v>83</v>
      </c>
      <c r="AY158" s="17" t="s">
        <v>148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81</v>
      </c>
      <c r="BK158" s="203">
        <f>ROUND(I158*H158,2)</f>
        <v>0</v>
      </c>
      <c r="BL158" s="17" t="s">
        <v>156</v>
      </c>
      <c r="BM158" s="202" t="s">
        <v>574</v>
      </c>
    </row>
    <row r="159" spans="1:65" s="13" customFormat="1">
      <c r="B159" s="204"/>
      <c r="C159" s="205"/>
      <c r="D159" s="206" t="s">
        <v>158</v>
      </c>
      <c r="E159" s="207" t="s">
        <v>1</v>
      </c>
      <c r="F159" s="208" t="s">
        <v>575</v>
      </c>
      <c r="G159" s="205"/>
      <c r="H159" s="209">
        <v>0.15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158</v>
      </c>
      <c r="AU159" s="215" t="s">
        <v>83</v>
      </c>
      <c r="AV159" s="13" t="s">
        <v>83</v>
      </c>
      <c r="AW159" s="13" t="s">
        <v>29</v>
      </c>
      <c r="AX159" s="13" t="s">
        <v>73</v>
      </c>
      <c r="AY159" s="215" t="s">
        <v>148</v>
      </c>
    </row>
    <row r="160" spans="1:65" s="14" customFormat="1">
      <c r="B160" s="216"/>
      <c r="C160" s="217"/>
      <c r="D160" s="206" t="s">
        <v>158</v>
      </c>
      <c r="E160" s="218" t="s">
        <v>1</v>
      </c>
      <c r="F160" s="219" t="s">
        <v>160</v>
      </c>
      <c r="G160" s="217"/>
      <c r="H160" s="220">
        <v>0.15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158</v>
      </c>
      <c r="AU160" s="226" t="s">
        <v>83</v>
      </c>
      <c r="AV160" s="14" t="s">
        <v>156</v>
      </c>
      <c r="AW160" s="14" t="s">
        <v>29</v>
      </c>
      <c r="AX160" s="14" t="s">
        <v>81</v>
      </c>
      <c r="AY160" s="226" t="s">
        <v>148</v>
      </c>
    </row>
    <row r="161" spans="1:65" s="2" customFormat="1" ht="114.95" customHeight="1">
      <c r="A161" s="34"/>
      <c r="B161" s="35"/>
      <c r="C161" s="191" t="s">
        <v>209</v>
      </c>
      <c r="D161" s="191" t="s">
        <v>151</v>
      </c>
      <c r="E161" s="192" t="s">
        <v>576</v>
      </c>
      <c r="F161" s="193" t="s">
        <v>577</v>
      </c>
      <c r="G161" s="194" t="s">
        <v>253</v>
      </c>
      <c r="H161" s="195">
        <v>4</v>
      </c>
      <c r="I161" s="196"/>
      <c r="J161" s="197">
        <f>ROUND(I161*H161,2)</f>
        <v>0</v>
      </c>
      <c r="K161" s="193" t="s">
        <v>175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156</v>
      </c>
      <c r="AT161" s="202" t="s">
        <v>151</v>
      </c>
      <c r="AU161" s="202" t="s">
        <v>83</v>
      </c>
      <c r="AY161" s="17" t="s">
        <v>148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81</v>
      </c>
      <c r="BK161" s="203">
        <f>ROUND(I161*H161,2)</f>
        <v>0</v>
      </c>
      <c r="BL161" s="17" t="s">
        <v>156</v>
      </c>
      <c r="BM161" s="202" t="s">
        <v>578</v>
      </c>
    </row>
    <row r="162" spans="1:65" s="13" customFormat="1">
      <c r="B162" s="204"/>
      <c r="C162" s="205"/>
      <c r="D162" s="206" t="s">
        <v>158</v>
      </c>
      <c r="E162" s="207" t="s">
        <v>1</v>
      </c>
      <c r="F162" s="208" t="s">
        <v>156</v>
      </c>
      <c r="G162" s="205"/>
      <c r="H162" s="209">
        <v>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158</v>
      </c>
      <c r="AU162" s="215" t="s">
        <v>83</v>
      </c>
      <c r="AV162" s="13" t="s">
        <v>83</v>
      </c>
      <c r="AW162" s="13" t="s">
        <v>29</v>
      </c>
      <c r="AX162" s="13" t="s">
        <v>73</v>
      </c>
      <c r="AY162" s="215" t="s">
        <v>148</v>
      </c>
    </row>
    <row r="163" spans="1:65" s="14" customFormat="1">
      <c r="B163" s="216"/>
      <c r="C163" s="217"/>
      <c r="D163" s="206" t="s">
        <v>158</v>
      </c>
      <c r="E163" s="218" t="s">
        <v>1</v>
      </c>
      <c r="F163" s="219" t="s">
        <v>160</v>
      </c>
      <c r="G163" s="217"/>
      <c r="H163" s="220">
        <v>4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158</v>
      </c>
      <c r="AU163" s="226" t="s">
        <v>83</v>
      </c>
      <c r="AV163" s="14" t="s">
        <v>156</v>
      </c>
      <c r="AW163" s="14" t="s">
        <v>29</v>
      </c>
      <c r="AX163" s="14" t="s">
        <v>81</v>
      </c>
      <c r="AY163" s="226" t="s">
        <v>148</v>
      </c>
    </row>
    <row r="164" spans="1:65" s="2" customFormat="1" ht="101.25" customHeight="1">
      <c r="A164" s="34"/>
      <c r="B164" s="35"/>
      <c r="C164" s="191" t="s">
        <v>215</v>
      </c>
      <c r="D164" s="191" t="s">
        <v>151</v>
      </c>
      <c r="E164" s="192" t="s">
        <v>262</v>
      </c>
      <c r="F164" s="193" t="s">
        <v>263</v>
      </c>
      <c r="G164" s="194" t="s">
        <v>198</v>
      </c>
      <c r="H164" s="195">
        <v>120</v>
      </c>
      <c r="I164" s="196"/>
      <c r="J164" s="197">
        <f>ROUND(I164*H164,2)</f>
        <v>0</v>
      </c>
      <c r="K164" s="193" t="s">
        <v>155</v>
      </c>
      <c r="L164" s="39"/>
      <c r="M164" s="198" t="s">
        <v>1</v>
      </c>
      <c r="N164" s="199" t="s">
        <v>38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156</v>
      </c>
      <c r="AT164" s="202" t="s">
        <v>151</v>
      </c>
      <c r="AU164" s="202" t="s">
        <v>83</v>
      </c>
      <c r="AY164" s="17" t="s">
        <v>148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81</v>
      </c>
      <c r="BK164" s="203">
        <f>ROUND(I164*H164,2)</f>
        <v>0</v>
      </c>
      <c r="BL164" s="17" t="s">
        <v>156</v>
      </c>
      <c r="BM164" s="202" t="s">
        <v>579</v>
      </c>
    </row>
    <row r="165" spans="1:65" s="13" customFormat="1">
      <c r="B165" s="204"/>
      <c r="C165" s="205"/>
      <c r="D165" s="206" t="s">
        <v>158</v>
      </c>
      <c r="E165" s="207" t="s">
        <v>1</v>
      </c>
      <c r="F165" s="208" t="s">
        <v>580</v>
      </c>
      <c r="G165" s="205"/>
      <c r="H165" s="209">
        <v>120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158</v>
      </c>
      <c r="AU165" s="215" t="s">
        <v>83</v>
      </c>
      <c r="AV165" s="13" t="s">
        <v>83</v>
      </c>
      <c r="AW165" s="13" t="s">
        <v>29</v>
      </c>
      <c r="AX165" s="13" t="s">
        <v>73</v>
      </c>
      <c r="AY165" s="215" t="s">
        <v>148</v>
      </c>
    </row>
    <row r="166" spans="1:65" s="14" customFormat="1">
      <c r="B166" s="216"/>
      <c r="C166" s="217"/>
      <c r="D166" s="206" t="s">
        <v>158</v>
      </c>
      <c r="E166" s="218" t="s">
        <v>1</v>
      </c>
      <c r="F166" s="219" t="s">
        <v>160</v>
      </c>
      <c r="G166" s="217"/>
      <c r="H166" s="220">
        <v>120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158</v>
      </c>
      <c r="AU166" s="226" t="s">
        <v>83</v>
      </c>
      <c r="AV166" s="14" t="s">
        <v>156</v>
      </c>
      <c r="AW166" s="14" t="s">
        <v>29</v>
      </c>
      <c r="AX166" s="14" t="s">
        <v>81</v>
      </c>
      <c r="AY166" s="226" t="s">
        <v>148</v>
      </c>
    </row>
    <row r="167" spans="1:65" s="2" customFormat="1" ht="16.5" customHeight="1">
      <c r="A167" s="34"/>
      <c r="B167" s="35"/>
      <c r="C167" s="227" t="s">
        <v>220</v>
      </c>
      <c r="D167" s="227" t="s">
        <v>171</v>
      </c>
      <c r="E167" s="228" t="s">
        <v>581</v>
      </c>
      <c r="F167" s="229" t="s">
        <v>582</v>
      </c>
      <c r="G167" s="230" t="s">
        <v>198</v>
      </c>
      <c r="H167" s="231">
        <v>6</v>
      </c>
      <c r="I167" s="232"/>
      <c r="J167" s="233">
        <f>ROUND(I167*H167,2)</f>
        <v>0</v>
      </c>
      <c r="K167" s="229" t="s">
        <v>175</v>
      </c>
      <c r="L167" s="234"/>
      <c r="M167" s="235" t="s">
        <v>1</v>
      </c>
      <c r="N167" s="236" t="s">
        <v>38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176</v>
      </c>
      <c r="AT167" s="202" t="s">
        <v>171</v>
      </c>
      <c r="AU167" s="202" t="s">
        <v>83</v>
      </c>
      <c r="AY167" s="17" t="s">
        <v>148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81</v>
      </c>
      <c r="BK167" s="203">
        <f>ROUND(I167*H167,2)</f>
        <v>0</v>
      </c>
      <c r="BL167" s="17" t="s">
        <v>156</v>
      </c>
      <c r="BM167" s="202" t="s">
        <v>583</v>
      </c>
    </row>
    <row r="168" spans="1:65" s="13" customFormat="1">
      <c r="B168" s="204"/>
      <c r="C168" s="205"/>
      <c r="D168" s="206" t="s">
        <v>158</v>
      </c>
      <c r="E168" s="207" t="s">
        <v>1</v>
      </c>
      <c r="F168" s="208" t="s">
        <v>185</v>
      </c>
      <c r="G168" s="205"/>
      <c r="H168" s="209">
        <v>6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158</v>
      </c>
      <c r="AU168" s="215" t="s">
        <v>83</v>
      </c>
      <c r="AV168" s="13" t="s">
        <v>83</v>
      </c>
      <c r="AW168" s="13" t="s">
        <v>29</v>
      </c>
      <c r="AX168" s="13" t="s">
        <v>73</v>
      </c>
      <c r="AY168" s="215" t="s">
        <v>148</v>
      </c>
    </row>
    <row r="169" spans="1:65" s="14" customFormat="1">
      <c r="B169" s="216"/>
      <c r="C169" s="217"/>
      <c r="D169" s="206" t="s">
        <v>158</v>
      </c>
      <c r="E169" s="218" t="s">
        <v>1</v>
      </c>
      <c r="F169" s="219" t="s">
        <v>160</v>
      </c>
      <c r="G169" s="217"/>
      <c r="H169" s="220">
        <v>6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158</v>
      </c>
      <c r="AU169" s="226" t="s">
        <v>83</v>
      </c>
      <c r="AV169" s="14" t="s">
        <v>156</v>
      </c>
      <c r="AW169" s="14" t="s">
        <v>29</v>
      </c>
      <c r="AX169" s="14" t="s">
        <v>81</v>
      </c>
      <c r="AY169" s="226" t="s">
        <v>148</v>
      </c>
    </row>
    <row r="170" spans="1:65" s="2" customFormat="1" ht="60">
      <c r="A170" s="34"/>
      <c r="B170" s="35"/>
      <c r="C170" s="191" t="s">
        <v>235</v>
      </c>
      <c r="D170" s="191" t="s">
        <v>151</v>
      </c>
      <c r="E170" s="192" t="s">
        <v>584</v>
      </c>
      <c r="F170" s="193" t="s">
        <v>585</v>
      </c>
      <c r="G170" s="194" t="s">
        <v>198</v>
      </c>
      <c r="H170" s="195">
        <v>6</v>
      </c>
      <c r="I170" s="196"/>
      <c r="J170" s="197">
        <f>ROUND(I170*H170,2)</f>
        <v>0</v>
      </c>
      <c r="K170" s="193" t="s">
        <v>175</v>
      </c>
      <c r="L170" s="39"/>
      <c r="M170" s="198" t="s">
        <v>1</v>
      </c>
      <c r="N170" s="199" t="s">
        <v>38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156</v>
      </c>
      <c r="AT170" s="202" t="s">
        <v>151</v>
      </c>
      <c r="AU170" s="202" t="s">
        <v>83</v>
      </c>
      <c r="AY170" s="17" t="s">
        <v>148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81</v>
      </c>
      <c r="BK170" s="203">
        <f>ROUND(I170*H170,2)</f>
        <v>0</v>
      </c>
      <c r="BL170" s="17" t="s">
        <v>156</v>
      </c>
      <c r="BM170" s="202" t="s">
        <v>586</v>
      </c>
    </row>
    <row r="171" spans="1:65" s="13" customFormat="1">
      <c r="B171" s="204"/>
      <c r="C171" s="205"/>
      <c r="D171" s="206" t="s">
        <v>158</v>
      </c>
      <c r="E171" s="207" t="s">
        <v>1</v>
      </c>
      <c r="F171" s="208" t="s">
        <v>587</v>
      </c>
      <c r="G171" s="205"/>
      <c r="H171" s="209">
        <v>6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158</v>
      </c>
      <c r="AU171" s="215" t="s">
        <v>83</v>
      </c>
      <c r="AV171" s="13" t="s">
        <v>83</v>
      </c>
      <c r="AW171" s="13" t="s">
        <v>29</v>
      </c>
      <c r="AX171" s="13" t="s">
        <v>73</v>
      </c>
      <c r="AY171" s="215" t="s">
        <v>148</v>
      </c>
    </row>
    <row r="172" spans="1:65" s="14" customFormat="1">
      <c r="B172" s="216"/>
      <c r="C172" s="217"/>
      <c r="D172" s="206" t="s">
        <v>158</v>
      </c>
      <c r="E172" s="218" t="s">
        <v>1</v>
      </c>
      <c r="F172" s="219" t="s">
        <v>160</v>
      </c>
      <c r="G172" s="217"/>
      <c r="H172" s="220">
        <v>6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158</v>
      </c>
      <c r="AU172" s="226" t="s">
        <v>83</v>
      </c>
      <c r="AV172" s="14" t="s">
        <v>156</v>
      </c>
      <c r="AW172" s="14" t="s">
        <v>29</v>
      </c>
      <c r="AX172" s="14" t="s">
        <v>81</v>
      </c>
      <c r="AY172" s="226" t="s">
        <v>148</v>
      </c>
    </row>
    <row r="173" spans="1:65" s="2" customFormat="1" ht="48">
      <c r="A173" s="34"/>
      <c r="B173" s="35"/>
      <c r="C173" s="191" t="s">
        <v>240</v>
      </c>
      <c r="D173" s="191" t="s">
        <v>151</v>
      </c>
      <c r="E173" s="192" t="s">
        <v>588</v>
      </c>
      <c r="F173" s="193" t="s">
        <v>589</v>
      </c>
      <c r="G173" s="194" t="s">
        <v>198</v>
      </c>
      <c r="H173" s="195">
        <v>6</v>
      </c>
      <c r="I173" s="196"/>
      <c r="J173" s="197">
        <f>ROUND(I173*H173,2)</f>
        <v>0</v>
      </c>
      <c r="K173" s="193" t="s">
        <v>175</v>
      </c>
      <c r="L173" s="39"/>
      <c r="M173" s="198" t="s">
        <v>1</v>
      </c>
      <c r="N173" s="199" t="s">
        <v>38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156</v>
      </c>
      <c r="AT173" s="202" t="s">
        <v>151</v>
      </c>
      <c r="AU173" s="202" t="s">
        <v>83</v>
      </c>
      <c r="AY173" s="17" t="s">
        <v>148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81</v>
      </c>
      <c r="BK173" s="203">
        <f>ROUND(I173*H173,2)</f>
        <v>0</v>
      </c>
      <c r="BL173" s="17" t="s">
        <v>156</v>
      </c>
      <c r="BM173" s="202" t="s">
        <v>590</v>
      </c>
    </row>
    <row r="174" spans="1:65" s="13" customFormat="1">
      <c r="B174" s="204"/>
      <c r="C174" s="205"/>
      <c r="D174" s="206" t="s">
        <v>158</v>
      </c>
      <c r="E174" s="207" t="s">
        <v>1</v>
      </c>
      <c r="F174" s="208" t="s">
        <v>185</v>
      </c>
      <c r="G174" s="205"/>
      <c r="H174" s="209">
        <v>6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158</v>
      </c>
      <c r="AU174" s="215" t="s">
        <v>83</v>
      </c>
      <c r="AV174" s="13" t="s">
        <v>83</v>
      </c>
      <c r="AW174" s="13" t="s">
        <v>29</v>
      </c>
      <c r="AX174" s="13" t="s">
        <v>73</v>
      </c>
      <c r="AY174" s="215" t="s">
        <v>148</v>
      </c>
    </row>
    <row r="175" spans="1:65" s="14" customFormat="1">
      <c r="B175" s="216"/>
      <c r="C175" s="217"/>
      <c r="D175" s="206" t="s">
        <v>158</v>
      </c>
      <c r="E175" s="218" t="s">
        <v>1</v>
      </c>
      <c r="F175" s="219" t="s">
        <v>160</v>
      </c>
      <c r="G175" s="217"/>
      <c r="H175" s="220">
        <v>6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158</v>
      </c>
      <c r="AU175" s="226" t="s">
        <v>83</v>
      </c>
      <c r="AV175" s="14" t="s">
        <v>156</v>
      </c>
      <c r="AW175" s="14" t="s">
        <v>29</v>
      </c>
      <c r="AX175" s="14" t="s">
        <v>81</v>
      </c>
      <c r="AY175" s="226" t="s">
        <v>148</v>
      </c>
    </row>
    <row r="176" spans="1:65" s="2" customFormat="1" ht="36">
      <c r="A176" s="34"/>
      <c r="B176" s="35"/>
      <c r="C176" s="191" t="s">
        <v>8</v>
      </c>
      <c r="D176" s="191" t="s">
        <v>151</v>
      </c>
      <c r="E176" s="192" t="s">
        <v>591</v>
      </c>
      <c r="F176" s="193" t="s">
        <v>592</v>
      </c>
      <c r="G176" s="194" t="s">
        <v>198</v>
      </c>
      <c r="H176" s="195">
        <v>40</v>
      </c>
      <c r="I176" s="196"/>
      <c r="J176" s="197">
        <f>ROUND(I176*H176,2)</f>
        <v>0</v>
      </c>
      <c r="K176" s="193" t="s">
        <v>175</v>
      </c>
      <c r="L176" s="39"/>
      <c r="M176" s="198" t="s">
        <v>1</v>
      </c>
      <c r="N176" s="199" t="s">
        <v>38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156</v>
      </c>
      <c r="AT176" s="202" t="s">
        <v>151</v>
      </c>
      <c r="AU176" s="202" t="s">
        <v>83</v>
      </c>
      <c r="AY176" s="17" t="s">
        <v>148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81</v>
      </c>
      <c r="BK176" s="203">
        <f>ROUND(I176*H176,2)</f>
        <v>0</v>
      </c>
      <c r="BL176" s="17" t="s">
        <v>156</v>
      </c>
      <c r="BM176" s="202" t="s">
        <v>593</v>
      </c>
    </row>
    <row r="177" spans="1:65" s="13" customFormat="1">
      <c r="B177" s="204"/>
      <c r="C177" s="205"/>
      <c r="D177" s="206" t="s">
        <v>158</v>
      </c>
      <c r="E177" s="207" t="s">
        <v>1</v>
      </c>
      <c r="F177" s="208" t="s">
        <v>260</v>
      </c>
      <c r="G177" s="205"/>
      <c r="H177" s="209">
        <v>40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158</v>
      </c>
      <c r="AU177" s="215" t="s">
        <v>83</v>
      </c>
      <c r="AV177" s="13" t="s">
        <v>83</v>
      </c>
      <c r="AW177" s="13" t="s">
        <v>29</v>
      </c>
      <c r="AX177" s="13" t="s">
        <v>73</v>
      </c>
      <c r="AY177" s="215" t="s">
        <v>148</v>
      </c>
    </row>
    <row r="178" spans="1:65" s="14" customFormat="1">
      <c r="B178" s="216"/>
      <c r="C178" s="217"/>
      <c r="D178" s="206" t="s">
        <v>158</v>
      </c>
      <c r="E178" s="218" t="s">
        <v>1</v>
      </c>
      <c r="F178" s="219" t="s">
        <v>160</v>
      </c>
      <c r="G178" s="217"/>
      <c r="H178" s="220">
        <v>40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158</v>
      </c>
      <c r="AU178" s="226" t="s">
        <v>83</v>
      </c>
      <c r="AV178" s="14" t="s">
        <v>156</v>
      </c>
      <c r="AW178" s="14" t="s">
        <v>29</v>
      </c>
      <c r="AX178" s="14" t="s">
        <v>81</v>
      </c>
      <c r="AY178" s="226" t="s">
        <v>148</v>
      </c>
    </row>
    <row r="179" spans="1:65" s="2" customFormat="1" ht="55.5" customHeight="1">
      <c r="A179" s="34"/>
      <c r="B179" s="35"/>
      <c r="C179" s="191" t="s">
        <v>250</v>
      </c>
      <c r="D179" s="191" t="s">
        <v>151</v>
      </c>
      <c r="E179" s="192" t="s">
        <v>594</v>
      </c>
      <c r="F179" s="193" t="s">
        <v>595</v>
      </c>
      <c r="G179" s="194" t="s">
        <v>154</v>
      </c>
      <c r="H179" s="195">
        <v>36</v>
      </c>
      <c r="I179" s="196"/>
      <c r="J179" s="197">
        <f>ROUND(I179*H179,2)</f>
        <v>0</v>
      </c>
      <c r="K179" s="193" t="s">
        <v>175</v>
      </c>
      <c r="L179" s="39"/>
      <c r="M179" s="198" t="s">
        <v>1</v>
      </c>
      <c r="N179" s="199" t="s">
        <v>38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156</v>
      </c>
      <c r="AT179" s="202" t="s">
        <v>151</v>
      </c>
      <c r="AU179" s="202" t="s">
        <v>83</v>
      </c>
      <c r="AY179" s="17" t="s">
        <v>148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81</v>
      </c>
      <c r="BK179" s="203">
        <f>ROUND(I179*H179,2)</f>
        <v>0</v>
      </c>
      <c r="BL179" s="17" t="s">
        <v>156</v>
      </c>
      <c r="BM179" s="202" t="s">
        <v>596</v>
      </c>
    </row>
    <row r="180" spans="1:65" s="13" customFormat="1">
      <c r="B180" s="204"/>
      <c r="C180" s="205"/>
      <c r="D180" s="206" t="s">
        <v>158</v>
      </c>
      <c r="E180" s="207" t="s">
        <v>1</v>
      </c>
      <c r="F180" s="208" t="s">
        <v>597</v>
      </c>
      <c r="G180" s="205"/>
      <c r="H180" s="209">
        <v>36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158</v>
      </c>
      <c r="AU180" s="215" t="s">
        <v>83</v>
      </c>
      <c r="AV180" s="13" t="s">
        <v>83</v>
      </c>
      <c r="AW180" s="13" t="s">
        <v>29</v>
      </c>
      <c r="AX180" s="13" t="s">
        <v>73</v>
      </c>
      <c r="AY180" s="215" t="s">
        <v>148</v>
      </c>
    </row>
    <row r="181" spans="1:65" s="14" customFormat="1">
      <c r="B181" s="216"/>
      <c r="C181" s="217"/>
      <c r="D181" s="206" t="s">
        <v>158</v>
      </c>
      <c r="E181" s="218" t="s">
        <v>1</v>
      </c>
      <c r="F181" s="219" t="s">
        <v>160</v>
      </c>
      <c r="G181" s="217"/>
      <c r="H181" s="220">
        <v>36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158</v>
      </c>
      <c r="AU181" s="226" t="s">
        <v>83</v>
      </c>
      <c r="AV181" s="14" t="s">
        <v>156</v>
      </c>
      <c r="AW181" s="14" t="s">
        <v>29</v>
      </c>
      <c r="AX181" s="14" t="s">
        <v>81</v>
      </c>
      <c r="AY181" s="226" t="s">
        <v>148</v>
      </c>
    </row>
    <row r="182" spans="1:65" s="2" customFormat="1" ht="78" customHeight="1">
      <c r="A182" s="34"/>
      <c r="B182" s="35"/>
      <c r="C182" s="191" t="s">
        <v>256</v>
      </c>
      <c r="D182" s="191" t="s">
        <v>151</v>
      </c>
      <c r="E182" s="192" t="s">
        <v>598</v>
      </c>
      <c r="F182" s="193" t="s">
        <v>599</v>
      </c>
      <c r="G182" s="194" t="s">
        <v>154</v>
      </c>
      <c r="H182" s="195">
        <v>36</v>
      </c>
      <c r="I182" s="196"/>
      <c r="J182" s="197">
        <f>ROUND(I182*H182,2)</f>
        <v>0</v>
      </c>
      <c r="K182" s="193" t="s">
        <v>175</v>
      </c>
      <c r="L182" s="39"/>
      <c r="M182" s="198" t="s">
        <v>1</v>
      </c>
      <c r="N182" s="199" t="s">
        <v>38</v>
      </c>
      <c r="O182" s="7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156</v>
      </c>
      <c r="AT182" s="202" t="s">
        <v>151</v>
      </c>
      <c r="AU182" s="202" t="s">
        <v>83</v>
      </c>
      <c r="AY182" s="17" t="s">
        <v>148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81</v>
      </c>
      <c r="BK182" s="203">
        <f>ROUND(I182*H182,2)</f>
        <v>0</v>
      </c>
      <c r="BL182" s="17" t="s">
        <v>156</v>
      </c>
      <c r="BM182" s="202" t="s">
        <v>600</v>
      </c>
    </row>
    <row r="183" spans="1:65" s="13" customFormat="1">
      <c r="B183" s="204"/>
      <c r="C183" s="205"/>
      <c r="D183" s="206" t="s">
        <v>158</v>
      </c>
      <c r="E183" s="207" t="s">
        <v>1</v>
      </c>
      <c r="F183" s="208" t="s">
        <v>597</v>
      </c>
      <c r="G183" s="205"/>
      <c r="H183" s="209">
        <v>36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158</v>
      </c>
      <c r="AU183" s="215" t="s">
        <v>83</v>
      </c>
      <c r="AV183" s="13" t="s">
        <v>83</v>
      </c>
      <c r="AW183" s="13" t="s">
        <v>29</v>
      </c>
      <c r="AX183" s="13" t="s">
        <v>73</v>
      </c>
      <c r="AY183" s="215" t="s">
        <v>148</v>
      </c>
    </row>
    <row r="184" spans="1:65" s="14" customFormat="1">
      <c r="B184" s="216"/>
      <c r="C184" s="217"/>
      <c r="D184" s="206" t="s">
        <v>158</v>
      </c>
      <c r="E184" s="218" t="s">
        <v>1</v>
      </c>
      <c r="F184" s="219" t="s">
        <v>160</v>
      </c>
      <c r="G184" s="217"/>
      <c r="H184" s="220">
        <v>36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158</v>
      </c>
      <c r="AU184" s="226" t="s">
        <v>83</v>
      </c>
      <c r="AV184" s="14" t="s">
        <v>156</v>
      </c>
      <c r="AW184" s="14" t="s">
        <v>29</v>
      </c>
      <c r="AX184" s="14" t="s">
        <v>81</v>
      </c>
      <c r="AY184" s="226" t="s">
        <v>148</v>
      </c>
    </row>
    <row r="185" spans="1:65" s="2" customFormat="1" ht="21.75" customHeight="1">
      <c r="A185" s="34"/>
      <c r="B185" s="35"/>
      <c r="C185" s="227" t="s">
        <v>261</v>
      </c>
      <c r="D185" s="227" t="s">
        <v>171</v>
      </c>
      <c r="E185" s="228" t="s">
        <v>601</v>
      </c>
      <c r="F185" s="229" t="s">
        <v>602</v>
      </c>
      <c r="G185" s="230" t="s">
        <v>174</v>
      </c>
      <c r="H185" s="231">
        <v>12.42</v>
      </c>
      <c r="I185" s="232"/>
      <c r="J185" s="233">
        <f>ROUND(I185*H185,2)</f>
        <v>0</v>
      </c>
      <c r="K185" s="229" t="s">
        <v>175</v>
      </c>
      <c r="L185" s="234"/>
      <c r="M185" s="235" t="s">
        <v>1</v>
      </c>
      <c r="N185" s="236" t="s">
        <v>38</v>
      </c>
      <c r="O185" s="71"/>
      <c r="P185" s="200">
        <f>O185*H185</f>
        <v>0</v>
      </c>
      <c r="Q185" s="200">
        <v>1</v>
      </c>
      <c r="R185" s="200">
        <f>Q185*H185</f>
        <v>12.42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176</v>
      </c>
      <c r="AT185" s="202" t="s">
        <v>171</v>
      </c>
      <c r="AU185" s="202" t="s">
        <v>83</v>
      </c>
      <c r="AY185" s="17" t="s">
        <v>148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81</v>
      </c>
      <c r="BK185" s="203">
        <f>ROUND(I185*H185,2)</f>
        <v>0</v>
      </c>
      <c r="BL185" s="17" t="s">
        <v>156</v>
      </c>
      <c r="BM185" s="202" t="s">
        <v>603</v>
      </c>
    </row>
    <row r="186" spans="1:65" s="13" customFormat="1">
      <c r="B186" s="204"/>
      <c r="C186" s="205"/>
      <c r="D186" s="206" t="s">
        <v>158</v>
      </c>
      <c r="E186" s="207" t="s">
        <v>1</v>
      </c>
      <c r="F186" s="208" t="s">
        <v>604</v>
      </c>
      <c r="G186" s="205"/>
      <c r="H186" s="209">
        <v>12.42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158</v>
      </c>
      <c r="AU186" s="215" t="s">
        <v>83</v>
      </c>
      <c r="AV186" s="13" t="s">
        <v>83</v>
      </c>
      <c r="AW186" s="13" t="s">
        <v>29</v>
      </c>
      <c r="AX186" s="13" t="s">
        <v>73</v>
      </c>
      <c r="AY186" s="215" t="s">
        <v>148</v>
      </c>
    </row>
    <row r="187" spans="1:65" s="14" customFormat="1">
      <c r="B187" s="216"/>
      <c r="C187" s="217"/>
      <c r="D187" s="206" t="s">
        <v>158</v>
      </c>
      <c r="E187" s="218" t="s">
        <v>1</v>
      </c>
      <c r="F187" s="219" t="s">
        <v>160</v>
      </c>
      <c r="G187" s="217"/>
      <c r="H187" s="220">
        <v>12.42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158</v>
      </c>
      <c r="AU187" s="226" t="s">
        <v>83</v>
      </c>
      <c r="AV187" s="14" t="s">
        <v>156</v>
      </c>
      <c r="AW187" s="14" t="s">
        <v>29</v>
      </c>
      <c r="AX187" s="14" t="s">
        <v>81</v>
      </c>
      <c r="AY187" s="226" t="s">
        <v>148</v>
      </c>
    </row>
    <row r="188" spans="1:65" s="2" customFormat="1" ht="24">
      <c r="A188" s="34"/>
      <c r="B188" s="35"/>
      <c r="C188" s="227" t="s">
        <v>266</v>
      </c>
      <c r="D188" s="227" t="s">
        <v>171</v>
      </c>
      <c r="E188" s="228" t="s">
        <v>605</v>
      </c>
      <c r="F188" s="229" t="s">
        <v>606</v>
      </c>
      <c r="G188" s="230" t="s">
        <v>174</v>
      </c>
      <c r="H188" s="231">
        <v>4.1399999999999997</v>
      </c>
      <c r="I188" s="232"/>
      <c r="J188" s="233">
        <f>ROUND(I188*H188,2)</f>
        <v>0</v>
      </c>
      <c r="K188" s="229" t="s">
        <v>175</v>
      </c>
      <c r="L188" s="234"/>
      <c r="M188" s="235" t="s">
        <v>1</v>
      </c>
      <c r="N188" s="236" t="s">
        <v>38</v>
      </c>
      <c r="O188" s="71"/>
      <c r="P188" s="200">
        <f>O188*H188</f>
        <v>0</v>
      </c>
      <c r="Q188" s="200">
        <v>1</v>
      </c>
      <c r="R188" s="200">
        <f>Q188*H188</f>
        <v>4.1399999999999997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176</v>
      </c>
      <c r="AT188" s="202" t="s">
        <v>171</v>
      </c>
      <c r="AU188" s="202" t="s">
        <v>83</v>
      </c>
      <c r="AY188" s="17" t="s">
        <v>148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81</v>
      </c>
      <c r="BK188" s="203">
        <f>ROUND(I188*H188,2)</f>
        <v>0</v>
      </c>
      <c r="BL188" s="17" t="s">
        <v>156</v>
      </c>
      <c r="BM188" s="202" t="s">
        <v>607</v>
      </c>
    </row>
    <row r="189" spans="1:65" s="13" customFormat="1">
      <c r="B189" s="204"/>
      <c r="C189" s="205"/>
      <c r="D189" s="206" t="s">
        <v>158</v>
      </c>
      <c r="E189" s="207" t="s">
        <v>1</v>
      </c>
      <c r="F189" s="208" t="s">
        <v>608</v>
      </c>
      <c r="G189" s="205"/>
      <c r="H189" s="209">
        <v>4.1399999999999997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158</v>
      </c>
      <c r="AU189" s="215" t="s">
        <v>83</v>
      </c>
      <c r="AV189" s="13" t="s">
        <v>83</v>
      </c>
      <c r="AW189" s="13" t="s">
        <v>29</v>
      </c>
      <c r="AX189" s="13" t="s">
        <v>73</v>
      </c>
      <c r="AY189" s="215" t="s">
        <v>148</v>
      </c>
    </row>
    <row r="190" spans="1:65" s="14" customFormat="1">
      <c r="B190" s="216"/>
      <c r="C190" s="217"/>
      <c r="D190" s="206" t="s">
        <v>158</v>
      </c>
      <c r="E190" s="218" t="s">
        <v>1</v>
      </c>
      <c r="F190" s="219" t="s">
        <v>160</v>
      </c>
      <c r="G190" s="217"/>
      <c r="H190" s="220">
        <v>4.1399999999999997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158</v>
      </c>
      <c r="AU190" s="226" t="s">
        <v>83</v>
      </c>
      <c r="AV190" s="14" t="s">
        <v>156</v>
      </c>
      <c r="AW190" s="14" t="s">
        <v>29</v>
      </c>
      <c r="AX190" s="14" t="s">
        <v>81</v>
      </c>
      <c r="AY190" s="226" t="s">
        <v>148</v>
      </c>
    </row>
    <row r="191" spans="1:65" s="12" customFormat="1" ht="25.9" customHeight="1">
      <c r="B191" s="175"/>
      <c r="C191" s="176"/>
      <c r="D191" s="177" t="s">
        <v>72</v>
      </c>
      <c r="E191" s="178" t="s">
        <v>335</v>
      </c>
      <c r="F191" s="178" t="s">
        <v>336</v>
      </c>
      <c r="G191" s="176"/>
      <c r="H191" s="176"/>
      <c r="I191" s="179"/>
      <c r="J191" s="180">
        <f>BK191</f>
        <v>0</v>
      </c>
      <c r="K191" s="176"/>
      <c r="L191" s="181"/>
      <c r="M191" s="182"/>
      <c r="N191" s="183"/>
      <c r="O191" s="183"/>
      <c r="P191" s="184">
        <f>SUM(P192:P208)</f>
        <v>0</v>
      </c>
      <c r="Q191" s="183"/>
      <c r="R191" s="184">
        <f>SUM(R192:R208)</f>
        <v>0</v>
      </c>
      <c r="S191" s="183"/>
      <c r="T191" s="185">
        <f>SUM(T192:T208)</f>
        <v>0</v>
      </c>
      <c r="AR191" s="186" t="s">
        <v>156</v>
      </c>
      <c r="AT191" s="187" t="s">
        <v>72</v>
      </c>
      <c r="AU191" s="187" t="s">
        <v>73</v>
      </c>
      <c r="AY191" s="186" t="s">
        <v>148</v>
      </c>
      <c r="BK191" s="188">
        <f>SUM(BK192:BK208)</f>
        <v>0</v>
      </c>
    </row>
    <row r="192" spans="1:65" s="2" customFormat="1" ht="189.75" customHeight="1">
      <c r="A192" s="34"/>
      <c r="B192" s="35"/>
      <c r="C192" s="191" t="s">
        <v>271</v>
      </c>
      <c r="D192" s="191" t="s">
        <v>151</v>
      </c>
      <c r="E192" s="192" t="s">
        <v>609</v>
      </c>
      <c r="F192" s="193" t="s">
        <v>610</v>
      </c>
      <c r="G192" s="194" t="s">
        <v>174</v>
      </c>
      <c r="H192" s="195">
        <v>118.17</v>
      </c>
      <c r="I192" s="196"/>
      <c r="J192" s="197">
        <f>ROUND(I192*H192,2)</f>
        <v>0</v>
      </c>
      <c r="K192" s="193" t="s">
        <v>175</v>
      </c>
      <c r="L192" s="39"/>
      <c r="M192" s="198" t="s">
        <v>1</v>
      </c>
      <c r="N192" s="199" t="s">
        <v>38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340</v>
      </c>
      <c r="AT192" s="202" t="s">
        <v>151</v>
      </c>
      <c r="AU192" s="202" t="s">
        <v>81</v>
      </c>
      <c r="AY192" s="17" t="s">
        <v>148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81</v>
      </c>
      <c r="BK192" s="203">
        <f>ROUND(I192*H192,2)</f>
        <v>0</v>
      </c>
      <c r="BL192" s="17" t="s">
        <v>340</v>
      </c>
      <c r="BM192" s="202" t="s">
        <v>611</v>
      </c>
    </row>
    <row r="193" spans="1:65" s="13" customFormat="1">
      <c r="B193" s="204"/>
      <c r="C193" s="205"/>
      <c r="D193" s="206" t="s">
        <v>158</v>
      </c>
      <c r="E193" s="207" t="s">
        <v>1</v>
      </c>
      <c r="F193" s="208" t="s">
        <v>612</v>
      </c>
      <c r="G193" s="205"/>
      <c r="H193" s="209">
        <v>16.559999999999999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158</v>
      </c>
      <c r="AU193" s="215" t="s">
        <v>81</v>
      </c>
      <c r="AV193" s="13" t="s">
        <v>83</v>
      </c>
      <c r="AW193" s="13" t="s">
        <v>29</v>
      </c>
      <c r="AX193" s="13" t="s">
        <v>73</v>
      </c>
      <c r="AY193" s="215" t="s">
        <v>148</v>
      </c>
    </row>
    <row r="194" spans="1:65" s="13" customFormat="1">
      <c r="B194" s="204"/>
      <c r="C194" s="205"/>
      <c r="D194" s="206" t="s">
        <v>158</v>
      </c>
      <c r="E194" s="207" t="s">
        <v>1</v>
      </c>
      <c r="F194" s="208" t="s">
        <v>613</v>
      </c>
      <c r="G194" s="205"/>
      <c r="H194" s="209">
        <v>16.559999999999999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158</v>
      </c>
      <c r="AU194" s="215" t="s">
        <v>81</v>
      </c>
      <c r="AV194" s="13" t="s">
        <v>83</v>
      </c>
      <c r="AW194" s="13" t="s">
        <v>29</v>
      </c>
      <c r="AX194" s="13" t="s">
        <v>73</v>
      </c>
      <c r="AY194" s="215" t="s">
        <v>148</v>
      </c>
    </row>
    <row r="195" spans="1:65" s="13" customFormat="1">
      <c r="B195" s="204"/>
      <c r="C195" s="205"/>
      <c r="D195" s="206" t="s">
        <v>158</v>
      </c>
      <c r="E195" s="207" t="s">
        <v>1</v>
      </c>
      <c r="F195" s="208" t="s">
        <v>614</v>
      </c>
      <c r="G195" s="205"/>
      <c r="H195" s="209">
        <v>85.05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158</v>
      </c>
      <c r="AU195" s="215" t="s">
        <v>81</v>
      </c>
      <c r="AV195" s="13" t="s">
        <v>83</v>
      </c>
      <c r="AW195" s="13" t="s">
        <v>29</v>
      </c>
      <c r="AX195" s="13" t="s">
        <v>73</v>
      </c>
      <c r="AY195" s="215" t="s">
        <v>148</v>
      </c>
    </row>
    <row r="196" spans="1:65" s="14" customFormat="1">
      <c r="B196" s="216"/>
      <c r="C196" s="217"/>
      <c r="D196" s="206" t="s">
        <v>158</v>
      </c>
      <c r="E196" s="218" t="s">
        <v>1</v>
      </c>
      <c r="F196" s="219" t="s">
        <v>160</v>
      </c>
      <c r="G196" s="217"/>
      <c r="H196" s="220">
        <v>118.17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158</v>
      </c>
      <c r="AU196" s="226" t="s">
        <v>81</v>
      </c>
      <c r="AV196" s="14" t="s">
        <v>156</v>
      </c>
      <c r="AW196" s="14" t="s">
        <v>29</v>
      </c>
      <c r="AX196" s="14" t="s">
        <v>81</v>
      </c>
      <c r="AY196" s="226" t="s">
        <v>148</v>
      </c>
    </row>
    <row r="197" spans="1:65" s="2" customFormat="1" ht="194.45" customHeight="1">
      <c r="A197" s="34"/>
      <c r="B197" s="35"/>
      <c r="C197" s="191" t="s">
        <v>7</v>
      </c>
      <c r="D197" s="191" t="s">
        <v>151</v>
      </c>
      <c r="E197" s="192" t="s">
        <v>615</v>
      </c>
      <c r="F197" s="193" t="s">
        <v>616</v>
      </c>
      <c r="G197" s="194" t="s">
        <v>174</v>
      </c>
      <c r="H197" s="195">
        <v>6.6</v>
      </c>
      <c r="I197" s="196"/>
      <c r="J197" s="197">
        <f>ROUND(I197*H197,2)</f>
        <v>0</v>
      </c>
      <c r="K197" s="193" t="s">
        <v>175</v>
      </c>
      <c r="L197" s="39"/>
      <c r="M197" s="198" t="s">
        <v>1</v>
      </c>
      <c r="N197" s="199" t="s">
        <v>38</v>
      </c>
      <c r="O197" s="71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2" t="s">
        <v>340</v>
      </c>
      <c r="AT197" s="202" t="s">
        <v>151</v>
      </c>
      <c r="AU197" s="202" t="s">
        <v>81</v>
      </c>
      <c r="AY197" s="17" t="s">
        <v>148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7" t="s">
        <v>81</v>
      </c>
      <c r="BK197" s="203">
        <f>ROUND(I197*H197,2)</f>
        <v>0</v>
      </c>
      <c r="BL197" s="17" t="s">
        <v>340</v>
      </c>
      <c r="BM197" s="202" t="s">
        <v>617</v>
      </c>
    </row>
    <row r="198" spans="1:65" s="13" customFormat="1">
      <c r="B198" s="204"/>
      <c r="C198" s="205"/>
      <c r="D198" s="206" t="s">
        <v>158</v>
      </c>
      <c r="E198" s="207" t="s">
        <v>1</v>
      </c>
      <c r="F198" s="208" t="s">
        <v>618</v>
      </c>
      <c r="G198" s="205"/>
      <c r="H198" s="209">
        <v>6.6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158</v>
      </c>
      <c r="AU198" s="215" t="s">
        <v>81</v>
      </c>
      <c r="AV198" s="13" t="s">
        <v>83</v>
      </c>
      <c r="AW198" s="13" t="s">
        <v>29</v>
      </c>
      <c r="AX198" s="13" t="s">
        <v>73</v>
      </c>
      <c r="AY198" s="215" t="s">
        <v>148</v>
      </c>
    </row>
    <row r="199" spans="1:65" s="14" customFormat="1">
      <c r="B199" s="216"/>
      <c r="C199" s="217"/>
      <c r="D199" s="206" t="s">
        <v>158</v>
      </c>
      <c r="E199" s="218" t="s">
        <v>1</v>
      </c>
      <c r="F199" s="219" t="s">
        <v>160</v>
      </c>
      <c r="G199" s="217"/>
      <c r="H199" s="220">
        <v>6.6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158</v>
      </c>
      <c r="AU199" s="226" t="s">
        <v>81</v>
      </c>
      <c r="AV199" s="14" t="s">
        <v>156</v>
      </c>
      <c r="AW199" s="14" t="s">
        <v>29</v>
      </c>
      <c r="AX199" s="14" t="s">
        <v>81</v>
      </c>
      <c r="AY199" s="226" t="s">
        <v>148</v>
      </c>
    </row>
    <row r="200" spans="1:65" s="2" customFormat="1" ht="84">
      <c r="A200" s="34"/>
      <c r="B200" s="35"/>
      <c r="C200" s="191" t="s">
        <v>296</v>
      </c>
      <c r="D200" s="191" t="s">
        <v>151</v>
      </c>
      <c r="E200" s="192" t="s">
        <v>354</v>
      </c>
      <c r="F200" s="193" t="s">
        <v>619</v>
      </c>
      <c r="G200" s="194" t="s">
        <v>181</v>
      </c>
      <c r="H200" s="195">
        <v>2</v>
      </c>
      <c r="I200" s="196"/>
      <c r="J200" s="197">
        <f>ROUND(I200*H200,2)</f>
        <v>0</v>
      </c>
      <c r="K200" s="193" t="s">
        <v>175</v>
      </c>
      <c r="L200" s="39"/>
      <c r="M200" s="198" t="s">
        <v>1</v>
      </c>
      <c r="N200" s="199" t="s">
        <v>38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340</v>
      </c>
      <c r="AT200" s="202" t="s">
        <v>151</v>
      </c>
      <c r="AU200" s="202" t="s">
        <v>81</v>
      </c>
      <c r="AY200" s="17" t="s">
        <v>148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81</v>
      </c>
      <c r="BK200" s="203">
        <f>ROUND(I200*H200,2)</f>
        <v>0</v>
      </c>
      <c r="BL200" s="17" t="s">
        <v>340</v>
      </c>
      <c r="BM200" s="202" t="s">
        <v>620</v>
      </c>
    </row>
    <row r="201" spans="1:65" s="13" customFormat="1">
      <c r="B201" s="204"/>
      <c r="C201" s="205"/>
      <c r="D201" s="206" t="s">
        <v>158</v>
      </c>
      <c r="E201" s="207" t="s">
        <v>1</v>
      </c>
      <c r="F201" s="208" t="s">
        <v>83</v>
      </c>
      <c r="G201" s="205"/>
      <c r="H201" s="209">
        <v>2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158</v>
      </c>
      <c r="AU201" s="215" t="s">
        <v>81</v>
      </c>
      <c r="AV201" s="13" t="s">
        <v>83</v>
      </c>
      <c r="AW201" s="13" t="s">
        <v>29</v>
      </c>
      <c r="AX201" s="13" t="s">
        <v>73</v>
      </c>
      <c r="AY201" s="215" t="s">
        <v>148</v>
      </c>
    </row>
    <row r="202" spans="1:65" s="14" customFormat="1">
      <c r="B202" s="216"/>
      <c r="C202" s="217"/>
      <c r="D202" s="206" t="s">
        <v>158</v>
      </c>
      <c r="E202" s="218" t="s">
        <v>1</v>
      </c>
      <c r="F202" s="219" t="s">
        <v>160</v>
      </c>
      <c r="G202" s="217"/>
      <c r="H202" s="220">
        <v>2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158</v>
      </c>
      <c r="AU202" s="226" t="s">
        <v>81</v>
      </c>
      <c r="AV202" s="14" t="s">
        <v>156</v>
      </c>
      <c r="AW202" s="14" t="s">
        <v>29</v>
      </c>
      <c r="AX202" s="14" t="s">
        <v>81</v>
      </c>
      <c r="AY202" s="226" t="s">
        <v>148</v>
      </c>
    </row>
    <row r="203" spans="1:65" s="2" customFormat="1" ht="90" customHeight="1">
      <c r="A203" s="34"/>
      <c r="B203" s="35"/>
      <c r="C203" s="191" t="s">
        <v>301</v>
      </c>
      <c r="D203" s="191" t="s">
        <v>151</v>
      </c>
      <c r="E203" s="192" t="s">
        <v>621</v>
      </c>
      <c r="F203" s="193" t="s">
        <v>622</v>
      </c>
      <c r="G203" s="194" t="s">
        <v>174</v>
      </c>
      <c r="H203" s="195">
        <v>42.524999999999999</v>
      </c>
      <c r="I203" s="196"/>
      <c r="J203" s="197">
        <f>ROUND(I203*H203,2)</f>
        <v>0</v>
      </c>
      <c r="K203" s="193" t="s">
        <v>175</v>
      </c>
      <c r="L203" s="39"/>
      <c r="M203" s="198" t="s">
        <v>1</v>
      </c>
      <c r="N203" s="199" t="s">
        <v>38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340</v>
      </c>
      <c r="AT203" s="202" t="s">
        <v>151</v>
      </c>
      <c r="AU203" s="202" t="s">
        <v>81</v>
      </c>
      <c r="AY203" s="17" t="s">
        <v>148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81</v>
      </c>
      <c r="BK203" s="203">
        <f>ROUND(I203*H203,2)</f>
        <v>0</v>
      </c>
      <c r="BL203" s="17" t="s">
        <v>340</v>
      </c>
      <c r="BM203" s="202" t="s">
        <v>623</v>
      </c>
    </row>
    <row r="204" spans="1:65" s="13" customFormat="1">
      <c r="B204" s="204"/>
      <c r="C204" s="205"/>
      <c r="D204" s="206" t="s">
        <v>158</v>
      </c>
      <c r="E204" s="207" t="s">
        <v>1</v>
      </c>
      <c r="F204" s="208" t="s">
        <v>624</v>
      </c>
      <c r="G204" s="205"/>
      <c r="H204" s="209">
        <v>42.524999999999999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158</v>
      </c>
      <c r="AU204" s="215" t="s">
        <v>81</v>
      </c>
      <c r="AV204" s="13" t="s">
        <v>83</v>
      </c>
      <c r="AW204" s="13" t="s">
        <v>29</v>
      </c>
      <c r="AX204" s="13" t="s">
        <v>73</v>
      </c>
      <c r="AY204" s="215" t="s">
        <v>148</v>
      </c>
    </row>
    <row r="205" spans="1:65" s="14" customFormat="1">
      <c r="B205" s="216"/>
      <c r="C205" s="217"/>
      <c r="D205" s="206" t="s">
        <v>158</v>
      </c>
      <c r="E205" s="218" t="s">
        <v>1</v>
      </c>
      <c r="F205" s="219" t="s">
        <v>160</v>
      </c>
      <c r="G205" s="217"/>
      <c r="H205" s="220">
        <v>42.524999999999999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158</v>
      </c>
      <c r="AU205" s="226" t="s">
        <v>81</v>
      </c>
      <c r="AV205" s="14" t="s">
        <v>156</v>
      </c>
      <c r="AW205" s="14" t="s">
        <v>29</v>
      </c>
      <c r="AX205" s="14" t="s">
        <v>81</v>
      </c>
      <c r="AY205" s="226" t="s">
        <v>148</v>
      </c>
    </row>
    <row r="206" spans="1:65" s="2" customFormat="1" ht="90" customHeight="1">
      <c r="A206" s="34"/>
      <c r="B206" s="35"/>
      <c r="C206" s="191" t="s">
        <v>305</v>
      </c>
      <c r="D206" s="191" t="s">
        <v>151</v>
      </c>
      <c r="E206" s="192" t="s">
        <v>625</v>
      </c>
      <c r="F206" s="193" t="s">
        <v>626</v>
      </c>
      <c r="G206" s="194" t="s">
        <v>174</v>
      </c>
      <c r="H206" s="195">
        <v>46.024999999999999</v>
      </c>
      <c r="I206" s="196"/>
      <c r="J206" s="197">
        <f>ROUND(I206*H206,2)</f>
        <v>0</v>
      </c>
      <c r="K206" s="193" t="s">
        <v>175</v>
      </c>
      <c r="L206" s="39"/>
      <c r="M206" s="198" t="s">
        <v>1</v>
      </c>
      <c r="N206" s="199" t="s">
        <v>38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340</v>
      </c>
      <c r="AT206" s="202" t="s">
        <v>151</v>
      </c>
      <c r="AU206" s="202" t="s">
        <v>81</v>
      </c>
      <c r="AY206" s="17" t="s">
        <v>148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81</v>
      </c>
      <c r="BK206" s="203">
        <f>ROUND(I206*H206,2)</f>
        <v>0</v>
      </c>
      <c r="BL206" s="17" t="s">
        <v>340</v>
      </c>
      <c r="BM206" s="202" t="s">
        <v>627</v>
      </c>
    </row>
    <row r="207" spans="1:65" s="13" customFormat="1">
      <c r="B207" s="204"/>
      <c r="C207" s="205"/>
      <c r="D207" s="206" t="s">
        <v>158</v>
      </c>
      <c r="E207" s="207" t="s">
        <v>1</v>
      </c>
      <c r="F207" s="208" t="s">
        <v>628</v>
      </c>
      <c r="G207" s="205"/>
      <c r="H207" s="209">
        <v>46.024999999999999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158</v>
      </c>
      <c r="AU207" s="215" t="s">
        <v>81</v>
      </c>
      <c r="AV207" s="13" t="s">
        <v>83</v>
      </c>
      <c r="AW207" s="13" t="s">
        <v>29</v>
      </c>
      <c r="AX207" s="13" t="s">
        <v>73</v>
      </c>
      <c r="AY207" s="215" t="s">
        <v>148</v>
      </c>
    </row>
    <row r="208" spans="1:65" s="14" customFormat="1">
      <c r="B208" s="216"/>
      <c r="C208" s="217"/>
      <c r="D208" s="206" t="s">
        <v>158</v>
      </c>
      <c r="E208" s="218" t="s">
        <v>1</v>
      </c>
      <c r="F208" s="219" t="s">
        <v>160</v>
      </c>
      <c r="G208" s="217"/>
      <c r="H208" s="220">
        <v>46.024999999999999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158</v>
      </c>
      <c r="AU208" s="226" t="s">
        <v>81</v>
      </c>
      <c r="AV208" s="14" t="s">
        <v>156</v>
      </c>
      <c r="AW208" s="14" t="s">
        <v>29</v>
      </c>
      <c r="AX208" s="14" t="s">
        <v>81</v>
      </c>
      <c r="AY208" s="226" t="s">
        <v>148</v>
      </c>
    </row>
    <row r="209" spans="1:65" s="12" customFormat="1" ht="25.9" customHeight="1">
      <c r="B209" s="175"/>
      <c r="C209" s="176"/>
      <c r="D209" s="177" t="s">
        <v>72</v>
      </c>
      <c r="E209" s="178" t="s">
        <v>120</v>
      </c>
      <c r="F209" s="178" t="s">
        <v>540</v>
      </c>
      <c r="G209" s="176"/>
      <c r="H209" s="176"/>
      <c r="I209" s="179"/>
      <c r="J209" s="180">
        <f>BK209</f>
        <v>0</v>
      </c>
      <c r="K209" s="176"/>
      <c r="L209" s="181"/>
      <c r="M209" s="182"/>
      <c r="N209" s="183"/>
      <c r="O209" s="183"/>
      <c r="P209" s="184">
        <f>SUM(P210:P215)</f>
        <v>0</v>
      </c>
      <c r="Q209" s="183"/>
      <c r="R209" s="184">
        <f>SUM(R210:R215)</f>
        <v>0</v>
      </c>
      <c r="S209" s="183"/>
      <c r="T209" s="185">
        <f>SUM(T210:T215)</f>
        <v>0</v>
      </c>
      <c r="AR209" s="186" t="s">
        <v>149</v>
      </c>
      <c r="AT209" s="187" t="s">
        <v>72</v>
      </c>
      <c r="AU209" s="187" t="s">
        <v>73</v>
      </c>
      <c r="AY209" s="186" t="s">
        <v>148</v>
      </c>
      <c r="BK209" s="188">
        <f>SUM(BK210:BK215)</f>
        <v>0</v>
      </c>
    </row>
    <row r="210" spans="1:65" s="2" customFormat="1" ht="78" customHeight="1">
      <c r="A210" s="34"/>
      <c r="B210" s="35"/>
      <c r="C210" s="191" t="s">
        <v>310</v>
      </c>
      <c r="D210" s="191" t="s">
        <v>151</v>
      </c>
      <c r="E210" s="192" t="s">
        <v>541</v>
      </c>
      <c r="F210" s="193" t="s">
        <v>542</v>
      </c>
      <c r="G210" s="194" t="s">
        <v>181</v>
      </c>
      <c r="H210" s="195">
        <v>1</v>
      </c>
      <c r="I210" s="196"/>
      <c r="J210" s="197">
        <f>ROUND(I210*H210,2)</f>
        <v>0</v>
      </c>
      <c r="K210" s="193" t="s">
        <v>175</v>
      </c>
      <c r="L210" s="39"/>
      <c r="M210" s="198" t="s">
        <v>1</v>
      </c>
      <c r="N210" s="199" t="s">
        <v>38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156</v>
      </c>
      <c r="AT210" s="202" t="s">
        <v>151</v>
      </c>
      <c r="AU210" s="202" t="s">
        <v>81</v>
      </c>
      <c r="AY210" s="17" t="s">
        <v>148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81</v>
      </c>
      <c r="BK210" s="203">
        <f>ROUND(I210*H210,2)</f>
        <v>0</v>
      </c>
      <c r="BL210" s="17" t="s">
        <v>156</v>
      </c>
      <c r="BM210" s="202" t="s">
        <v>629</v>
      </c>
    </row>
    <row r="211" spans="1:65" s="13" customFormat="1">
      <c r="B211" s="204"/>
      <c r="C211" s="205"/>
      <c r="D211" s="206" t="s">
        <v>158</v>
      </c>
      <c r="E211" s="207" t="s">
        <v>1</v>
      </c>
      <c r="F211" s="208" t="s">
        <v>81</v>
      </c>
      <c r="G211" s="205"/>
      <c r="H211" s="209">
        <v>1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158</v>
      </c>
      <c r="AU211" s="215" t="s">
        <v>81</v>
      </c>
      <c r="AV211" s="13" t="s">
        <v>83</v>
      </c>
      <c r="AW211" s="13" t="s">
        <v>29</v>
      </c>
      <c r="AX211" s="13" t="s">
        <v>73</v>
      </c>
      <c r="AY211" s="215" t="s">
        <v>148</v>
      </c>
    </row>
    <row r="212" spans="1:65" s="14" customFormat="1">
      <c r="B212" s="216"/>
      <c r="C212" s="217"/>
      <c r="D212" s="206" t="s">
        <v>158</v>
      </c>
      <c r="E212" s="218" t="s">
        <v>1</v>
      </c>
      <c r="F212" s="219" t="s">
        <v>160</v>
      </c>
      <c r="G212" s="217"/>
      <c r="H212" s="220">
        <v>1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158</v>
      </c>
      <c r="AU212" s="226" t="s">
        <v>81</v>
      </c>
      <c r="AV212" s="14" t="s">
        <v>156</v>
      </c>
      <c r="AW212" s="14" t="s">
        <v>29</v>
      </c>
      <c r="AX212" s="14" t="s">
        <v>81</v>
      </c>
      <c r="AY212" s="226" t="s">
        <v>148</v>
      </c>
    </row>
    <row r="213" spans="1:65" s="2" customFormat="1" ht="24">
      <c r="A213" s="34"/>
      <c r="B213" s="35"/>
      <c r="C213" s="191" t="s">
        <v>315</v>
      </c>
      <c r="D213" s="191" t="s">
        <v>151</v>
      </c>
      <c r="E213" s="192" t="s">
        <v>630</v>
      </c>
      <c r="F213" s="193" t="s">
        <v>631</v>
      </c>
      <c r="G213" s="194" t="s">
        <v>632</v>
      </c>
      <c r="H213" s="195">
        <v>1</v>
      </c>
      <c r="I213" s="196"/>
      <c r="J213" s="197">
        <f>ROUND(I213*H213,2)</f>
        <v>0</v>
      </c>
      <c r="K213" s="193" t="s">
        <v>175</v>
      </c>
      <c r="L213" s="39"/>
      <c r="M213" s="198" t="s">
        <v>1</v>
      </c>
      <c r="N213" s="199" t="s">
        <v>38</v>
      </c>
      <c r="O213" s="71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2" t="s">
        <v>156</v>
      </c>
      <c r="AT213" s="202" t="s">
        <v>151</v>
      </c>
      <c r="AU213" s="202" t="s">
        <v>81</v>
      </c>
      <c r="AY213" s="17" t="s">
        <v>148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" t="s">
        <v>81</v>
      </c>
      <c r="BK213" s="203">
        <f>ROUND(I213*H213,2)</f>
        <v>0</v>
      </c>
      <c r="BL213" s="17" t="s">
        <v>156</v>
      </c>
      <c r="BM213" s="202" t="s">
        <v>633</v>
      </c>
    </row>
    <row r="214" spans="1:65" s="13" customFormat="1">
      <c r="B214" s="204"/>
      <c r="C214" s="205"/>
      <c r="D214" s="206" t="s">
        <v>158</v>
      </c>
      <c r="E214" s="207" t="s">
        <v>1</v>
      </c>
      <c r="F214" s="208" t="s">
        <v>81</v>
      </c>
      <c r="G214" s="205"/>
      <c r="H214" s="209">
        <v>1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158</v>
      </c>
      <c r="AU214" s="215" t="s">
        <v>81</v>
      </c>
      <c r="AV214" s="13" t="s">
        <v>83</v>
      </c>
      <c r="AW214" s="13" t="s">
        <v>29</v>
      </c>
      <c r="AX214" s="13" t="s">
        <v>73</v>
      </c>
      <c r="AY214" s="215" t="s">
        <v>148</v>
      </c>
    </row>
    <row r="215" spans="1:65" s="14" customFormat="1">
      <c r="B215" s="216"/>
      <c r="C215" s="217"/>
      <c r="D215" s="206" t="s">
        <v>158</v>
      </c>
      <c r="E215" s="218" t="s">
        <v>1</v>
      </c>
      <c r="F215" s="219" t="s">
        <v>160</v>
      </c>
      <c r="G215" s="217"/>
      <c r="H215" s="220">
        <v>1</v>
      </c>
      <c r="I215" s="221"/>
      <c r="J215" s="217"/>
      <c r="K215" s="217"/>
      <c r="L215" s="222"/>
      <c r="M215" s="247"/>
      <c r="N215" s="248"/>
      <c r="O215" s="248"/>
      <c r="P215" s="248"/>
      <c r="Q215" s="248"/>
      <c r="R215" s="248"/>
      <c r="S215" s="248"/>
      <c r="T215" s="249"/>
      <c r="AT215" s="226" t="s">
        <v>158</v>
      </c>
      <c r="AU215" s="226" t="s">
        <v>81</v>
      </c>
      <c r="AV215" s="14" t="s">
        <v>156</v>
      </c>
      <c r="AW215" s="14" t="s">
        <v>29</v>
      </c>
      <c r="AX215" s="14" t="s">
        <v>81</v>
      </c>
      <c r="AY215" s="226" t="s">
        <v>148</v>
      </c>
    </row>
    <row r="216" spans="1:65" s="2" customFormat="1" ht="6.95" customHeight="1">
      <c r="A216" s="34"/>
      <c r="B216" s="54"/>
      <c r="C216" s="55"/>
      <c r="D216" s="55"/>
      <c r="E216" s="55"/>
      <c r="F216" s="55"/>
      <c r="G216" s="55"/>
      <c r="H216" s="55"/>
      <c r="I216" s="55"/>
      <c r="J216" s="55"/>
      <c r="K216" s="55"/>
      <c r="L216" s="39"/>
      <c r="M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</row>
  </sheetData>
  <sheetProtection algorithmName="SHA-512" hashValue="/zEI2GuZwC4/naRy+CboxvlouEcTrZ1ebZU/3OFErOYvKq9voDcfT7mrqPgSosqPCG21BB1PYglZRKABfJfUpw==" saltValue="fo+WFX7f8YZE0hMF8B9z0Q==" spinCount="100000" sheet="1" objects="1" scenarios="1" formatColumns="0" formatRows="0" autoFilter="0"/>
  <autoFilter ref="C127:K215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topLeftCell="A198" workbookViewId="0">
      <selection activeCell="K206" sqref="K20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100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ht="12.75">
      <c r="B8" s="20"/>
      <c r="D8" s="119" t="s">
        <v>123</v>
      </c>
      <c r="L8" s="20"/>
    </row>
    <row r="9" spans="1:46" s="1" customFormat="1" ht="16.5" customHeight="1">
      <c r="B9" s="20"/>
      <c r="E9" s="300" t="s">
        <v>544</v>
      </c>
      <c r="F9" s="269"/>
      <c r="G9" s="269"/>
      <c r="H9" s="269"/>
      <c r="L9" s="20"/>
    </row>
    <row r="10" spans="1:46" s="1" customFormat="1" ht="12" customHeight="1">
      <c r="B10" s="20"/>
      <c r="D10" s="119" t="s">
        <v>545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546</v>
      </c>
      <c r="F11" s="303"/>
      <c r="G11" s="303"/>
      <c r="H11" s="30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547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02" t="s">
        <v>634</v>
      </c>
      <c r="F13" s="303"/>
      <c r="G13" s="303"/>
      <c r="H13" s="303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30. 10. 2020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04" t="str">
        <f>'Rekapitulace stavby'!E14</f>
        <v>Vyplň údaj</v>
      </c>
      <c r="F22" s="305"/>
      <c r="G22" s="305"/>
      <c r="H22" s="305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06" t="s">
        <v>1</v>
      </c>
      <c r="F31" s="306"/>
      <c r="G31" s="306"/>
      <c r="H31" s="306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ROUND(J128,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ROUND((SUM(BE128:BE215)),  2)</f>
        <v>0</v>
      </c>
      <c r="G37" s="34"/>
      <c r="H37" s="34"/>
      <c r="I37" s="130">
        <v>0.21</v>
      </c>
      <c r="J37" s="129">
        <f>ROUND(((SUM(BE128:BE215))*I37),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ROUND((SUM(BF128:BF215)),  2)</f>
        <v>0</v>
      </c>
      <c r="G38" s="34"/>
      <c r="H38" s="34"/>
      <c r="I38" s="130">
        <v>0.15</v>
      </c>
      <c r="J38" s="129">
        <f>ROUND(((SUM(BF128:BF215))*I38),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ROUND((SUM(BG128:BG215)),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ROUND((SUM(BH128:BH215)),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ROUND((SUM(BI128:BI215)),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298" t="s">
        <v>544</v>
      </c>
      <c r="F87" s="285"/>
      <c r="G87" s="285"/>
      <c r="H87" s="285"/>
      <c r="I87" s="22"/>
      <c r="J87" s="22"/>
      <c r="K87" s="22"/>
      <c r="L87" s="20"/>
    </row>
    <row r="88" spans="1:31" s="1" customFormat="1" ht="12" customHeight="1">
      <c r="B88" s="21"/>
      <c r="C88" s="29" t="s">
        <v>545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07" t="s">
        <v>546</v>
      </c>
      <c r="F89" s="297"/>
      <c r="G89" s="297"/>
      <c r="H89" s="29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547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3" t="str">
        <f>E13</f>
        <v>02 - P 2254 S</v>
      </c>
      <c r="F91" s="297"/>
      <c r="G91" s="297"/>
      <c r="H91" s="29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30. 10. 2020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126</v>
      </c>
      <c r="D98" s="150"/>
      <c r="E98" s="150"/>
      <c r="F98" s="150"/>
      <c r="G98" s="150"/>
      <c r="H98" s="150"/>
      <c r="I98" s="150"/>
      <c r="J98" s="151" t="s">
        <v>127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128</v>
      </c>
      <c r="D100" s="36"/>
      <c r="E100" s="36"/>
      <c r="F100" s="36"/>
      <c r="G100" s="36"/>
      <c r="H100" s="36"/>
      <c r="I100" s="36"/>
      <c r="J100" s="84">
        <f>J128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129</v>
      </c>
    </row>
    <row r="101" spans="1:47" s="9" customFormat="1" ht="24.95" customHeight="1">
      <c r="B101" s="153"/>
      <c r="C101" s="154"/>
      <c r="D101" s="155" t="s">
        <v>130</v>
      </c>
      <c r="E101" s="156"/>
      <c r="F101" s="156"/>
      <c r="G101" s="156"/>
      <c r="H101" s="156"/>
      <c r="I101" s="156"/>
      <c r="J101" s="157">
        <f>J129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131</v>
      </c>
      <c r="E102" s="161"/>
      <c r="F102" s="161"/>
      <c r="G102" s="161"/>
      <c r="H102" s="161"/>
      <c r="I102" s="161"/>
      <c r="J102" s="162">
        <f>J130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132</v>
      </c>
      <c r="E103" s="156"/>
      <c r="F103" s="156"/>
      <c r="G103" s="156"/>
      <c r="H103" s="156"/>
      <c r="I103" s="156"/>
      <c r="J103" s="157">
        <f>J191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358</v>
      </c>
      <c r="E104" s="156"/>
      <c r="F104" s="156"/>
      <c r="G104" s="156"/>
      <c r="H104" s="156"/>
      <c r="I104" s="156"/>
      <c r="J104" s="157">
        <f>J209</f>
        <v>0</v>
      </c>
      <c r="K104" s="154"/>
      <c r="L104" s="158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133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298" t="str">
        <f>E7</f>
        <v>10 - Oprava trati v úseku Noutonice -  Podlešín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123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1" customFormat="1" ht="16.5" customHeight="1">
      <c r="B116" s="21"/>
      <c r="C116" s="22"/>
      <c r="D116" s="22"/>
      <c r="E116" s="298" t="s">
        <v>544</v>
      </c>
      <c r="F116" s="285"/>
      <c r="G116" s="285"/>
      <c r="H116" s="285"/>
      <c r="I116" s="22"/>
      <c r="J116" s="22"/>
      <c r="K116" s="22"/>
      <c r="L116" s="20"/>
    </row>
    <row r="117" spans="1:63" s="1" customFormat="1" ht="12" customHeight="1">
      <c r="B117" s="21"/>
      <c r="C117" s="29" t="s">
        <v>545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07" t="s">
        <v>546</v>
      </c>
      <c r="F118" s="297"/>
      <c r="G118" s="297"/>
      <c r="H118" s="29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547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93" t="str">
        <f>E13</f>
        <v>02 - P 2254 S</v>
      </c>
      <c r="F120" s="297"/>
      <c r="G120" s="297"/>
      <c r="H120" s="297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F16</f>
        <v xml:space="preserve"> </v>
      </c>
      <c r="G122" s="36"/>
      <c r="H122" s="36"/>
      <c r="I122" s="29" t="s">
        <v>22</v>
      </c>
      <c r="J122" s="66" t="str">
        <f>IF(J16="","",J16)</f>
        <v>30. 10. 2020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E19</f>
        <v xml:space="preserve"> </v>
      </c>
      <c r="G124" s="36"/>
      <c r="H124" s="36"/>
      <c r="I124" s="29" t="s">
        <v>30</v>
      </c>
      <c r="J124" s="32" t="str">
        <f>E25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27</v>
      </c>
      <c r="D125" s="36"/>
      <c r="E125" s="36"/>
      <c r="F125" s="27" t="str">
        <f>IF(E22="","",E22)</f>
        <v>Vyplň údaj</v>
      </c>
      <c r="G125" s="36"/>
      <c r="H125" s="36"/>
      <c r="I125" s="29" t="s">
        <v>31</v>
      </c>
      <c r="J125" s="32" t="str">
        <f>E28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134</v>
      </c>
      <c r="D127" s="167" t="s">
        <v>58</v>
      </c>
      <c r="E127" s="167" t="s">
        <v>54</v>
      </c>
      <c r="F127" s="167" t="s">
        <v>55</v>
      </c>
      <c r="G127" s="167" t="s">
        <v>135</v>
      </c>
      <c r="H127" s="167" t="s">
        <v>136</v>
      </c>
      <c r="I127" s="167" t="s">
        <v>137</v>
      </c>
      <c r="J127" s="167" t="s">
        <v>127</v>
      </c>
      <c r="K127" s="168" t="s">
        <v>138</v>
      </c>
      <c r="L127" s="169"/>
      <c r="M127" s="75" t="s">
        <v>1</v>
      </c>
      <c r="N127" s="76" t="s">
        <v>37</v>
      </c>
      <c r="O127" s="76" t="s">
        <v>139</v>
      </c>
      <c r="P127" s="76" t="s">
        <v>140</v>
      </c>
      <c r="Q127" s="76" t="s">
        <v>141</v>
      </c>
      <c r="R127" s="76" t="s">
        <v>142</v>
      </c>
      <c r="S127" s="76" t="s">
        <v>143</v>
      </c>
      <c r="T127" s="77" t="s">
        <v>144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145</v>
      </c>
      <c r="D128" s="36"/>
      <c r="E128" s="36"/>
      <c r="F128" s="36"/>
      <c r="G128" s="36"/>
      <c r="H128" s="36"/>
      <c r="I128" s="36"/>
      <c r="J128" s="170">
        <f>BK128</f>
        <v>0</v>
      </c>
      <c r="K128" s="36"/>
      <c r="L128" s="39"/>
      <c r="M128" s="78"/>
      <c r="N128" s="171"/>
      <c r="O128" s="79"/>
      <c r="P128" s="172">
        <f>P129+P191+P209</f>
        <v>0</v>
      </c>
      <c r="Q128" s="79"/>
      <c r="R128" s="172">
        <f>R129+R191+R209</f>
        <v>82.697599999999994</v>
      </c>
      <c r="S128" s="79"/>
      <c r="T128" s="173">
        <f>T129+T191+T209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72</v>
      </c>
      <c r="AU128" s="17" t="s">
        <v>129</v>
      </c>
      <c r="BK128" s="174">
        <f>BK129+BK191+BK209</f>
        <v>0</v>
      </c>
    </row>
    <row r="129" spans="1:65" s="12" customFormat="1" ht="25.9" customHeight="1">
      <c r="B129" s="175"/>
      <c r="C129" s="176"/>
      <c r="D129" s="177" t="s">
        <v>72</v>
      </c>
      <c r="E129" s="178" t="s">
        <v>146</v>
      </c>
      <c r="F129" s="178" t="s">
        <v>147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</f>
        <v>0</v>
      </c>
      <c r="Q129" s="183"/>
      <c r="R129" s="184">
        <f>R130</f>
        <v>82.697599999999994</v>
      </c>
      <c r="S129" s="183"/>
      <c r="T129" s="185">
        <f>T130</f>
        <v>0</v>
      </c>
      <c r="AR129" s="186" t="s">
        <v>81</v>
      </c>
      <c r="AT129" s="187" t="s">
        <v>72</v>
      </c>
      <c r="AU129" s="187" t="s">
        <v>73</v>
      </c>
      <c r="AY129" s="186" t="s">
        <v>148</v>
      </c>
      <c r="BK129" s="188">
        <f>BK130</f>
        <v>0</v>
      </c>
    </row>
    <row r="130" spans="1:65" s="12" customFormat="1" ht="22.9" customHeight="1">
      <c r="B130" s="175"/>
      <c r="C130" s="176"/>
      <c r="D130" s="177" t="s">
        <v>72</v>
      </c>
      <c r="E130" s="189" t="s">
        <v>149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SUM(P131:P190)</f>
        <v>0</v>
      </c>
      <c r="Q130" s="183"/>
      <c r="R130" s="184">
        <f>SUM(R131:R190)</f>
        <v>82.697599999999994</v>
      </c>
      <c r="S130" s="183"/>
      <c r="T130" s="185">
        <f>SUM(T131:T190)</f>
        <v>0</v>
      </c>
      <c r="AR130" s="186" t="s">
        <v>81</v>
      </c>
      <c r="AT130" s="187" t="s">
        <v>72</v>
      </c>
      <c r="AU130" s="187" t="s">
        <v>81</v>
      </c>
      <c r="AY130" s="186" t="s">
        <v>148</v>
      </c>
      <c r="BK130" s="188">
        <f>SUM(BK131:BK190)</f>
        <v>0</v>
      </c>
    </row>
    <row r="131" spans="1:65" s="2" customFormat="1" ht="194.45" customHeight="1">
      <c r="A131" s="34"/>
      <c r="B131" s="35"/>
      <c r="C131" s="191" t="s">
        <v>81</v>
      </c>
      <c r="D131" s="191" t="s">
        <v>151</v>
      </c>
      <c r="E131" s="192" t="s">
        <v>549</v>
      </c>
      <c r="F131" s="193" t="s">
        <v>550</v>
      </c>
      <c r="G131" s="194" t="s">
        <v>163</v>
      </c>
      <c r="H131" s="195">
        <v>0.02</v>
      </c>
      <c r="I131" s="196"/>
      <c r="J131" s="197">
        <f>ROUND(I131*H131,2)</f>
        <v>0</v>
      </c>
      <c r="K131" s="193" t="s">
        <v>175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156</v>
      </c>
      <c r="AT131" s="202" t="s">
        <v>151</v>
      </c>
      <c r="AU131" s="202" t="s">
        <v>83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81</v>
      </c>
      <c r="BK131" s="203">
        <f>ROUND(I131*H131,2)</f>
        <v>0</v>
      </c>
      <c r="BL131" s="17" t="s">
        <v>156</v>
      </c>
      <c r="BM131" s="202" t="s">
        <v>635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636</v>
      </c>
      <c r="G132" s="205"/>
      <c r="H132" s="209">
        <v>0.02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83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0.02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158</v>
      </c>
      <c r="AU133" s="226" t="s">
        <v>83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21.75" customHeight="1">
      <c r="A134" s="34"/>
      <c r="B134" s="35"/>
      <c r="C134" s="227" t="s">
        <v>83</v>
      </c>
      <c r="D134" s="227" t="s">
        <v>171</v>
      </c>
      <c r="E134" s="228" t="s">
        <v>172</v>
      </c>
      <c r="F134" s="229" t="s">
        <v>173</v>
      </c>
      <c r="G134" s="230" t="s">
        <v>174</v>
      </c>
      <c r="H134" s="231">
        <v>56.7</v>
      </c>
      <c r="I134" s="232"/>
      <c r="J134" s="233">
        <f>ROUND(I134*H134,2)</f>
        <v>0</v>
      </c>
      <c r="K134" s="229" t="s">
        <v>175</v>
      </c>
      <c r="L134" s="234"/>
      <c r="M134" s="235" t="s">
        <v>1</v>
      </c>
      <c r="N134" s="236" t="s">
        <v>38</v>
      </c>
      <c r="O134" s="71"/>
      <c r="P134" s="200">
        <f>O134*H134</f>
        <v>0</v>
      </c>
      <c r="Q134" s="200">
        <v>1</v>
      </c>
      <c r="R134" s="200">
        <f>Q134*H134</f>
        <v>56.7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176</v>
      </c>
      <c r="AT134" s="202" t="s">
        <v>171</v>
      </c>
      <c r="AU134" s="202" t="s">
        <v>83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81</v>
      </c>
      <c r="BK134" s="203">
        <f>ROUND(I134*H134,2)</f>
        <v>0</v>
      </c>
      <c r="BL134" s="17" t="s">
        <v>156</v>
      </c>
      <c r="BM134" s="202" t="s">
        <v>637</v>
      </c>
    </row>
    <row r="135" spans="1:65" s="13" customFormat="1">
      <c r="B135" s="204"/>
      <c r="C135" s="205"/>
      <c r="D135" s="206" t="s">
        <v>158</v>
      </c>
      <c r="E135" s="207" t="s">
        <v>1</v>
      </c>
      <c r="F135" s="208" t="s">
        <v>638</v>
      </c>
      <c r="G135" s="205"/>
      <c r="H135" s="209">
        <v>56.7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158</v>
      </c>
      <c r="AU135" s="215" t="s">
        <v>83</v>
      </c>
      <c r="AV135" s="13" t="s">
        <v>83</v>
      </c>
      <c r="AW135" s="13" t="s">
        <v>29</v>
      </c>
      <c r="AX135" s="13" t="s">
        <v>73</v>
      </c>
      <c r="AY135" s="215" t="s">
        <v>148</v>
      </c>
    </row>
    <row r="136" spans="1:65" s="14" customFormat="1">
      <c r="B136" s="216"/>
      <c r="C136" s="217"/>
      <c r="D136" s="206" t="s">
        <v>158</v>
      </c>
      <c r="E136" s="218" t="s">
        <v>1</v>
      </c>
      <c r="F136" s="219" t="s">
        <v>160</v>
      </c>
      <c r="G136" s="217"/>
      <c r="H136" s="220">
        <v>56.7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158</v>
      </c>
      <c r="AU136" s="226" t="s">
        <v>83</v>
      </c>
      <c r="AV136" s="14" t="s">
        <v>156</v>
      </c>
      <c r="AW136" s="14" t="s">
        <v>29</v>
      </c>
      <c r="AX136" s="14" t="s">
        <v>81</v>
      </c>
      <c r="AY136" s="226" t="s">
        <v>148</v>
      </c>
    </row>
    <row r="137" spans="1:65" s="2" customFormat="1" ht="78" customHeight="1">
      <c r="A137" s="34"/>
      <c r="B137" s="35"/>
      <c r="C137" s="191" t="s">
        <v>96</v>
      </c>
      <c r="D137" s="191" t="s">
        <v>151</v>
      </c>
      <c r="E137" s="192" t="s">
        <v>555</v>
      </c>
      <c r="F137" s="193" t="s">
        <v>556</v>
      </c>
      <c r="G137" s="194" t="s">
        <v>163</v>
      </c>
      <c r="H137" s="195">
        <v>0.02</v>
      </c>
      <c r="I137" s="196"/>
      <c r="J137" s="197">
        <f>ROUND(I137*H137,2)</f>
        <v>0</v>
      </c>
      <c r="K137" s="193" t="s">
        <v>175</v>
      </c>
      <c r="L137" s="39"/>
      <c r="M137" s="198" t="s">
        <v>1</v>
      </c>
      <c r="N137" s="199" t="s">
        <v>38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156</v>
      </c>
      <c r="AT137" s="202" t="s">
        <v>151</v>
      </c>
      <c r="AU137" s="202" t="s">
        <v>83</v>
      </c>
      <c r="AY137" s="17" t="s">
        <v>148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81</v>
      </c>
      <c r="BK137" s="203">
        <f>ROUND(I137*H137,2)</f>
        <v>0</v>
      </c>
      <c r="BL137" s="17" t="s">
        <v>156</v>
      </c>
      <c r="BM137" s="202" t="s">
        <v>639</v>
      </c>
    </row>
    <row r="138" spans="1:65" s="13" customFormat="1">
      <c r="B138" s="204"/>
      <c r="C138" s="205"/>
      <c r="D138" s="206" t="s">
        <v>158</v>
      </c>
      <c r="E138" s="207" t="s">
        <v>1</v>
      </c>
      <c r="F138" s="208" t="s">
        <v>636</v>
      </c>
      <c r="G138" s="205"/>
      <c r="H138" s="209">
        <v>0.02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158</v>
      </c>
      <c r="AU138" s="215" t="s">
        <v>83</v>
      </c>
      <c r="AV138" s="13" t="s">
        <v>83</v>
      </c>
      <c r="AW138" s="13" t="s">
        <v>29</v>
      </c>
      <c r="AX138" s="13" t="s">
        <v>73</v>
      </c>
      <c r="AY138" s="215" t="s">
        <v>148</v>
      </c>
    </row>
    <row r="139" spans="1:65" s="14" customFormat="1">
      <c r="B139" s="216"/>
      <c r="C139" s="217"/>
      <c r="D139" s="206" t="s">
        <v>158</v>
      </c>
      <c r="E139" s="218" t="s">
        <v>1</v>
      </c>
      <c r="F139" s="219" t="s">
        <v>160</v>
      </c>
      <c r="G139" s="217"/>
      <c r="H139" s="220">
        <v>0.02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158</v>
      </c>
      <c r="AU139" s="226" t="s">
        <v>83</v>
      </c>
      <c r="AV139" s="14" t="s">
        <v>156</v>
      </c>
      <c r="AW139" s="14" t="s">
        <v>29</v>
      </c>
      <c r="AX139" s="14" t="s">
        <v>81</v>
      </c>
      <c r="AY139" s="226" t="s">
        <v>148</v>
      </c>
    </row>
    <row r="140" spans="1:65" s="2" customFormat="1" ht="21.75" customHeight="1">
      <c r="A140" s="34"/>
      <c r="B140" s="35"/>
      <c r="C140" s="227" t="s">
        <v>156</v>
      </c>
      <c r="D140" s="227" t="s">
        <v>171</v>
      </c>
      <c r="E140" s="228" t="s">
        <v>558</v>
      </c>
      <c r="F140" s="229" t="s">
        <v>559</v>
      </c>
      <c r="G140" s="230" t="s">
        <v>181</v>
      </c>
      <c r="H140" s="231">
        <v>45</v>
      </c>
      <c r="I140" s="250"/>
      <c r="J140" s="233">
        <f>ROUND(I140*H140,2)</f>
        <v>0</v>
      </c>
      <c r="K140" s="229" t="s">
        <v>175</v>
      </c>
      <c r="L140" s="234"/>
      <c r="M140" s="235" t="s">
        <v>1</v>
      </c>
      <c r="N140" s="236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176</v>
      </c>
      <c r="AT140" s="202" t="s">
        <v>171</v>
      </c>
      <c r="AU140" s="202" t="s">
        <v>83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81</v>
      </c>
      <c r="BK140" s="203">
        <f>ROUND(I140*H140,2)</f>
        <v>0</v>
      </c>
      <c r="BL140" s="17" t="s">
        <v>156</v>
      </c>
      <c r="BM140" s="202" t="s">
        <v>640</v>
      </c>
    </row>
    <row r="141" spans="1:65" s="15" customFormat="1">
      <c r="B141" s="237"/>
      <c r="C141" s="238"/>
      <c r="D141" s="206" t="s">
        <v>158</v>
      </c>
      <c r="E141" s="239" t="s">
        <v>1</v>
      </c>
      <c r="F141" s="240" t="s">
        <v>194</v>
      </c>
      <c r="G141" s="238"/>
      <c r="H141" s="239" t="s">
        <v>1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AT141" s="246" t="s">
        <v>158</v>
      </c>
      <c r="AU141" s="246" t="s">
        <v>83</v>
      </c>
      <c r="AV141" s="15" t="s">
        <v>81</v>
      </c>
      <c r="AW141" s="15" t="s">
        <v>29</v>
      </c>
      <c r="AX141" s="15" t="s">
        <v>73</v>
      </c>
      <c r="AY141" s="246" t="s">
        <v>148</v>
      </c>
    </row>
    <row r="142" spans="1:65" s="13" customFormat="1">
      <c r="B142" s="204"/>
      <c r="C142" s="205"/>
      <c r="D142" s="206" t="s">
        <v>158</v>
      </c>
      <c r="E142" s="207" t="s">
        <v>1</v>
      </c>
      <c r="F142" s="208" t="s">
        <v>641</v>
      </c>
      <c r="G142" s="205"/>
      <c r="H142" s="209">
        <v>45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158</v>
      </c>
      <c r="AU142" s="215" t="s">
        <v>83</v>
      </c>
      <c r="AV142" s="13" t="s">
        <v>83</v>
      </c>
      <c r="AW142" s="13" t="s">
        <v>29</v>
      </c>
      <c r="AX142" s="13" t="s">
        <v>73</v>
      </c>
      <c r="AY142" s="215" t="s">
        <v>148</v>
      </c>
    </row>
    <row r="143" spans="1:65" s="14" customFormat="1">
      <c r="B143" s="216"/>
      <c r="C143" s="217"/>
      <c r="D143" s="206" t="s">
        <v>158</v>
      </c>
      <c r="E143" s="218" t="s">
        <v>1</v>
      </c>
      <c r="F143" s="219" t="s">
        <v>160</v>
      </c>
      <c r="G143" s="217"/>
      <c r="H143" s="220">
        <v>45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158</v>
      </c>
      <c r="AU143" s="226" t="s">
        <v>83</v>
      </c>
      <c r="AV143" s="14" t="s">
        <v>156</v>
      </c>
      <c r="AW143" s="14" t="s">
        <v>29</v>
      </c>
      <c r="AX143" s="14" t="s">
        <v>81</v>
      </c>
      <c r="AY143" s="226" t="s">
        <v>148</v>
      </c>
    </row>
    <row r="144" spans="1:65" s="2" customFormat="1" ht="16.5" customHeight="1">
      <c r="A144" s="34"/>
      <c r="B144" s="35"/>
      <c r="C144" s="227" t="s">
        <v>149</v>
      </c>
      <c r="D144" s="227" t="s">
        <v>171</v>
      </c>
      <c r="E144" s="228" t="s">
        <v>561</v>
      </c>
      <c r="F144" s="229" t="s">
        <v>562</v>
      </c>
      <c r="G144" s="230" t="s">
        <v>198</v>
      </c>
      <c r="H144" s="231">
        <v>50</v>
      </c>
      <c r="I144" s="250"/>
      <c r="J144" s="233">
        <f>ROUND(I144*H144,2)</f>
        <v>0</v>
      </c>
      <c r="K144" s="229" t="s">
        <v>175</v>
      </c>
      <c r="L144" s="234"/>
      <c r="M144" s="235" t="s">
        <v>1</v>
      </c>
      <c r="N144" s="236" t="s">
        <v>38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176</v>
      </c>
      <c r="AT144" s="202" t="s">
        <v>171</v>
      </c>
      <c r="AU144" s="202" t="s">
        <v>83</v>
      </c>
      <c r="AY144" s="17" t="s">
        <v>148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81</v>
      </c>
      <c r="BK144" s="203">
        <f>ROUND(I144*H144,2)</f>
        <v>0</v>
      </c>
      <c r="BL144" s="17" t="s">
        <v>156</v>
      </c>
      <c r="BM144" s="202" t="s">
        <v>642</v>
      </c>
    </row>
    <row r="145" spans="1:65" s="15" customFormat="1">
      <c r="B145" s="237"/>
      <c r="C145" s="238"/>
      <c r="D145" s="206" t="s">
        <v>158</v>
      </c>
      <c r="E145" s="239" t="s">
        <v>1</v>
      </c>
      <c r="F145" s="240" t="s">
        <v>194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158</v>
      </c>
      <c r="AU145" s="246" t="s">
        <v>83</v>
      </c>
      <c r="AV145" s="15" t="s">
        <v>81</v>
      </c>
      <c r="AW145" s="15" t="s">
        <v>29</v>
      </c>
      <c r="AX145" s="15" t="s">
        <v>73</v>
      </c>
      <c r="AY145" s="246" t="s">
        <v>148</v>
      </c>
    </row>
    <row r="146" spans="1:65" s="13" customFormat="1">
      <c r="B146" s="204"/>
      <c r="C146" s="205"/>
      <c r="D146" s="206" t="s">
        <v>158</v>
      </c>
      <c r="E146" s="207" t="s">
        <v>1</v>
      </c>
      <c r="F146" s="208" t="s">
        <v>564</v>
      </c>
      <c r="G146" s="205"/>
      <c r="H146" s="209">
        <v>50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158</v>
      </c>
      <c r="AU146" s="215" t="s">
        <v>83</v>
      </c>
      <c r="AV146" s="13" t="s">
        <v>83</v>
      </c>
      <c r="AW146" s="13" t="s">
        <v>29</v>
      </c>
      <c r="AX146" s="13" t="s">
        <v>73</v>
      </c>
      <c r="AY146" s="215" t="s">
        <v>148</v>
      </c>
    </row>
    <row r="147" spans="1:65" s="14" customFormat="1">
      <c r="B147" s="216"/>
      <c r="C147" s="217"/>
      <c r="D147" s="206" t="s">
        <v>158</v>
      </c>
      <c r="E147" s="218" t="s">
        <v>1</v>
      </c>
      <c r="F147" s="219" t="s">
        <v>160</v>
      </c>
      <c r="G147" s="217"/>
      <c r="H147" s="220">
        <v>50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158</v>
      </c>
      <c r="AU147" s="226" t="s">
        <v>83</v>
      </c>
      <c r="AV147" s="14" t="s">
        <v>156</v>
      </c>
      <c r="AW147" s="14" t="s">
        <v>29</v>
      </c>
      <c r="AX147" s="14" t="s">
        <v>81</v>
      </c>
      <c r="AY147" s="226" t="s">
        <v>148</v>
      </c>
    </row>
    <row r="148" spans="1:65" s="2" customFormat="1" ht="24">
      <c r="A148" s="34"/>
      <c r="B148" s="35"/>
      <c r="C148" s="227" t="s">
        <v>185</v>
      </c>
      <c r="D148" s="227" t="s">
        <v>171</v>
      </c>
      <c r="E148" s="228" t="s">
        <v>565</v>
      </c>
      <c r="F148" s="229" t="s">
        <v>566</v>
      </c>
      <c r="G148" s="230" t="s">
        <v>181</v>
      </c>
      <c r="H148" s="231">
        <v>180</v>
      </c>
      <c r="I148" s="232"/>
      <c r="J148" s="233">
        <f>ROUND(I148*H148,2)</f>
        <v>0</v>
      </c>
      <c r="K148" s="229" t="s">
        <v>175</v>
      </c>
      <c r="L148" s="234"/>
      <c r="M148" s="235" t="s">
        <v>1</v>
      </c>
      <c r="N148" s="236" t="s">
        <v>38</v>
      </c>
      <c r="O148" s="71"/>
      <c r="P148" s="200">
        <f>O148*H148</f>
        <v>0</v>
      </c>
      <c r="Q148" s="200">
        <v>1.23E-3</v>
      </c>
      <c r="R148" s="200">
        <f>Q148*H148</f>
        <v>0.22139999999999999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176</v>
      </c>
      <c r="AT148" s="202" t="s">
        <v>171</v>
      </c>
      <c r="AU148" s="202" t="s">
        <v>83</v>
      </c>
      <c r="AY148" s="17" t="s">
        <v>148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81</v>
      </c>
      <c r="BK148" s="203">
        <f>ROUND(I148*H148,2)</f>
        <v>0</v>
      </c>
      <c r="BL148" s="17" t="s">
        <v>156</v>
      </c>
      <c r="BM148" s="202" t="s">
        <v>643</v>
      </c>
    </row>
    <row r="149" spans="1:65" s="13" customFormat="1">
      <c r="B149" s="204"/>
      <c r="C149" s="205"/>
      <c r="D149" s="206" t="s">
        <v>158</v>
      </c>
      <c r="E149" s="207" t="s">
        <v>1</v>
      </c>
      <c r="F149" s="208" t="s">
        <v>644</v>
      </c>
      <c r="G149" s="205"/>
      <c r="H149" s="209">
        <v>180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158</v>
      </c>
      <c r="AU149" s="215" t="s">
        <v>83</v>
      </c>
      <c r="AV149" s="13" t="s">
        <v>83</v>
      </c>
      <c r="AW149" s="13" t="s">
        <v>29</v>
      </c>
      <c r="AX149" s="13" t="s">
        <v>73</v>
      </c>
      <c r="AY149" s="215" t="s">
        <v>148</v>
      </c>
    </row>
    <row r="150" spans="1:65" s="14" customFormat="1">
      <c r="B150" s="216"/>
      <c r="C150" s="217"/>
      <c r="D150" s="206" t="s">
        <v>158</v>
      </c>
      <c r="E150" s="218" t="s">
        <v>1</v>
      </c>
      <c r="F150" s="219" t="s">
        <v>160</v>
      </c>
      <c r="G150" s="217"/>
      <c r="H150" s="220">
        <v>180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158</v>
      </c>
      <c r="AU150" s="226" t="s">
        <v>83</v>
      </c>
      <c r="AV150" s="14" t="s">
        <v>156</v>
      </c>
      <c r="AW150" s="14" t="s">
        <v>29</v>
      </c>
      <c r="AX150" s="14" t="s">
        <v>81</v>
      </c>
      <c r="AY150" s="226" t="s">
        <v>148</v>
      </c>
    </row>
    <row r="151" spans="1:65" s="2" customFormat="1" ht="21.75" customHeight="1">
      <c r="A151" s="34"/>
      <c r="B151" s="35"/>
      <c r="C151" s="227" t="s">
        <v>190</v>
      </c>
      <c r="D151" s="227" t="s">
        <v>171</v>
      </c>
      <c r="E151" s="228" t="s">
        <v>241</v>
      </c>
      <c r="F151" s="229" t="s">
        <v>242</v>
      </c>
      <c r="G151" s="230" t="s">
        <v>181</v>
      </c>
      <c r="H151" s="231">
        <v>90</v>
      </c>
      <c r="I151" s="250"/>
      <c r="J151" s="233">
        <f>ROUND(I151*H151,2)</f>
        <v>0</v>
      </c>
      <c r="K151" s="229" t="s">
        <v>175</v>
      </c>
      <c r="L151" s="234"/>
      <c r="M151" s="235" t="s">
        <v>1</v>
      </c>
      <c r="N151" s="236" t="s">
        <v>38</v>
      </c>
      <c r="O151" s="71"/>
      <c r="P151" s="200">
        <f>O151*H151</f>
        <v>0</v>
      </c>
      <c r="Q151" s="200">
        <v>1.8000000000000001E-4</v>
      </c>
      <c r="R151" s="200">
        <f>Q151*H151</f>
        <v>1.6200000000000003E-2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176</v>
      </c>
      <c r="AT151" s="202" t="s">
        <v>171</v>
      </c>
      <c r="AU151" s="202" t="s">
        <v>83</v>
      </c>
      <c r="AY151" s="17" t="s">
        <v>148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81</v>
      </c>
      <c r="BK151" s="203">
        <f>ROUND(I151*H151,2)</f>
        <v>0</v>
      </c>
      <c r="BL151" s="17" t="s">
        <v>156</v>
      </c>
      <c r="BM151" s="202" t="s">
        <v>645</v>
      </c>
    </row>
    <row r="152" spans="1:65" s="15" customFormat="1">
      <c r="B152" s="237"/>
      <c r="C152" s="238"/>
      <c r="D152" s="206" t="s">
        <v>158</v>
      </c>
      <c r="E152" s="239" t="s">
        <v>1</v>
      </c>
      <c r="F152" s="240" t="s">
        <v>194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158</v>
      </c>
      <c r="AU152" s="246" t="s">
        <v>83</v>
      </c>
      <c r="AV152" s="15" t="s">
        <v>81</v>
      </c>
      <c r="AW152" s="15" t="s">
        <v>29</v>
      </c>
      <c r="AX152" s="15" t="s">
        <v>73</v>
      </c>
      <c r="AY152" s="246" t="s">
        <v>148</v>
      </c>
    </row>
    <row r="153" spans="1:65" s="13" customFormat="1">
      <c r="B153" s="204"/>
      <c r="C153" s="205"/>
      <c r="D153" s="206" t="s">
        <v>158</v>
      </c>
      <c r="E153" s="207" t="s">
        <v>1</v>
      </c>
      <c r="F153" s="208" t="s">
        <v>646</v>
      </c>
      <c r="G153" s="205"/>
      <c r="H153" s="209">
        <v>90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158</v>
      </c>
      <c r="AU153" s="215" t="s">
        <v>83</v>
      </c>
      <c r="AV153" s="13" t="s">
        <v>83</v>
      </c>
      <c r="AW153" s="13" t="s">
        <v>29</v>
      </c>
      <c r="AX153" s="13" t="s">
        <v>73</v>
      </c>
      <c r="AY153" s="215" t="s">
        <v>148</v>
      </c>
    </row>
    <row r="154" spans="1:65" s="14" customFormat="1">
      <c r="B154" s="216"/>
      <c r="C154" s="217"/>
      <c r="D154" s="206" t="s">
        <v>158</v>
      </c>
      <c r="E154" s="218" t="s">
        <v>1</v>
      </c>
      <c r="F154" s="219" t="s">
        <v>160</v>
      </c>
      <c r="G154" s="217"/>
      <c r="H154" s="220">
        <v>90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158</v>
      </c>
      <c r="AU154" s="226" t="s">
        <v>83</v>
      </c>
      <c r="AV154" s="14" t="s">
        <v>156</v>
      </c>
      <c r="AW154" s="14" t="s">
        <v>29</v>
      </c>
      <c r="AX154" s="14" t="s">
        <v>81</v>
      </c>
      <c r="AY154" s="226" t="s">
        <v>148</v>
      </c>
    </row>
    <row r="155" spans="1:65" s="2" customFormat="1" ht="90" customHeight="1">
      <c r="A155" s="34"/>
      <c r="B155" s="35"/>
      <c r="C155" s="191" t="s">
        <v>176</v>
      </c>
      <c r="D155" s="191" t="s">
        <v>151</v>
      </c>
      <c r="E155" s="192" t="s">
        <v>571</v>
      </c>
      <c r="F155" s="193" t="s">
        <v>572</v>
      </c>
      <c r="G155" s="194" t="s">
        <v>163</v>
      </c>
      <c r="H155" s="195">
        <v>0.02</v>
      </c>
      <c r="I155" s="196"/>
      <c r="J155" s="197">
        <f>ROUND(I155*H155,2)</f>
        <v>0</v>
      </c>
      <c r="K155" s="193" t="s">
        <v>175</v>
      </c>
      <c r="L155" s="39"/>
      <c r="M155" s="198" t="s">
        <v>1</v>
      </c>
      <c r="N155" s="199" t="s">
        <v>38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156</v>
      </c>
      <c r="AT155" s="202" t="s">
        <v>151</v>
      </c>
      <c r="AU155" s="202" t="s">
        <v>83</v>
      </c>
      <c r="AY155" s="17" t="s">
        <v>148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81</v>
      </c>
      <c r="BK155" s="203">
        <f>ROUND(I155*H155,2)</f>
        <v>0</v>
      </c>
      <c r="BL155" s="17" t="s">
        <v>156</v>
      </c>
      <c r="BM155" s="202" t="s">
        <v>647</v>
      </c>
    </row>
    <row r="156" spans="1:65" s="13" customFormat="1">
      <c r="B156" s="204"/>
      <c r="C156" s="205"/>
      <c r="D156" s="206" t="s">
        <v>158</v>
      </c>
      <c r="E156" s="207" t="s">
        <v>1</v>
      </c>
      <c r="F156" s="208" t="s">
        <v>636</v>
      </c>
      <c r="G156" s="205"/>
      <c r="H156" s="209">
        <v>0.02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158</v>
      </c>
      <c r="AU156" s="215" t="s">
        <v>83</v>
      </c>
      <c r="AV156" s="13" t="s">
        <v>83</v>
      </c>
      <c r="AW156" s="13" t="s">
        <v>29</v>
      </c>
      <c r="AX156" s="13" t="s">
        <v>73</v>
      </c>
      <c r="AY156" s="215" t="s">
        <v>148</v>
      </c>
    </row>
    <row r="157" spans="1:65" s="14" customFormat="1">
      <c r="B157" s="216"/>
      <c r="C157" s="217"/>
      <c r="D157" s="206" t="s">
        <v>158</v>
      </c>
      <c r="E157" s="218" t="s">
        <v>1</v>
      </c>
      <c r="F157" s="219" t="s">
        <v>160</v>
      </c>
      <c r="G157" s="217"/>
      <c r="H157" s="220">
        <v>0.02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158</v>
      </c>
      <c r="AU157" s="226" t="s">
        <v>83</v>
      </c>
      <c r="AV157" s="14" t="s">
        <v>156</v>
      </c>
      <c r="AW157" s="14" t="s">
        <v>29</v>
      </c>
      <c r="AX157" s="14" t="s">
        <v>81</v>
      </c>
      <c r="AY157" s="226" t="s">
        <v>148</v>
      </c>
    </row>
    <row r="158" spans="1:65" s="2" customFormat="1" ht="134.25" customHeight="1">
      <c r="A158" s="34"/>
      <c r="B158" s="35"/>
      <c r="C158" s="191" t="s">
        <v>203</v>
      </c>
      <c r="D158" s="191" t="s">
        <v>151</v>
      </c>
      <c r="E158" s="192" t="s">
        <v>245</v>
      </c>
      <c r="F158" s="193" t="s">
        <v>246</v>
      </c>
      <c r="G158" s="194" t="s">
        <v>163</v>
      </c>
      <c r="H158" s="195">
        <v>0.15</v>
      </c>
      <c r="I158" s="196"/>
      <c r="J158" s="197">
        <f>ROUND(I158*H158,2)</f>
        <v>0</v>
      </c>
      <c r="K158" s="193" t="s">
        <v>175</v>
      </c>
      <c r="L158" s="39"/>
      <c r="M158" s="198" t="s">
        <v>1</v>
      </c>
      <c r="N158" s="199" t="s">
        <v>38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156</v>
      </c>
      <c r="AT158" s="202" t="s">
        <v>151</v>
      </c>
      <c r="AU158" s="202" t="s">
        <v>83</v>
      </c>
      <c r="AY158" s="17" t="s">
        <v>148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81</v>
      </c>
      <c r="BK158" s="203">
        <f>ROUND(I158*H158,2)</f>
        <v>0</v>
      </c>
      <c r="BL158" s="17" t="s">
        <v>156</v>
      </c>
      <c r="BM158" s="202" t="s">
        <v>648</v>
      </c>
    </row>
    <row r="159" spans="1:65" s="13" customFormat="1">
      <c r="B159" s="204"/>
      <c r="C159" s="205"/>
      <c r="D159" s="206" t="s">
        <v>158</v>
      </c>
      <c r="E159" s="207" t="s">
        <v>1</v>
      </c>
      <c r="F159" s="208" t="s">
        <v>575</v>
      </c>
      <c r="G159" s="205"/>
      <c r="H159" s="209">
        <v>0.15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158</v>
      </c>
      <c r="AU159" s="215" t="s">
        <v>83</v>
      </c>
      <c r="AV159" s="13" t="s">
        <v>83</v>
      </c>
      <c r="AW159" s="13" t="s">
        <v>29</v>
      </c>
      <c r="AX159" s="13" t="s">
        <v>73</v>
      </c>
      <c r="AY159" s="215" t="s">
        <v>148</v>
      </c>
    </row>
    <row r="160" spans="1:65" s="14" customFormat="1">
      <c r="B160" s="216"/>
      <c r="C160" s="217"/>
      <c r="D160" s="206" t="s">
        <v>158</v>
      </c>
      <c r="E160" s="218" t="s">
        <v>1</v>
      </c>
      <c r="F160" s="219" t="s">
        <v>160</v>
      </c>
      <c r="G160" s="217"/>
      <c r="H160" s="220">
        <v>0.15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158</v>
      </c>
      <c r="AU160" s="226" t="s">
        <v>83</v>
      </c>
      <c r="AV160" s="14" t="s">
        <v>156</v>
      </c>
      <c r="AW160" s="14" t="s">
        <v>29</v>
      </c>
      <c r="AX160" s="14" t="s">
        <v>81</v>
      </c>
      <c r="AY160" s="226" t="s">
        <v>148</v>
      </c>
    </row>
    <row r="161" spans="1:65" s="2" customFormat="1" ht="114.95" customHeight="1">
      <c r="A161" s="34"/>
      <c r="B161" s="35"/>
      <c r="C161" s="191" t="s">
        <v>209</v>
      </c>
      <c r="D161" s="191" t="s">
        <v>151</v>
      </c>
      <c r="E161" s="192" t="s">
        <v>576</v>
      </c>
      <c r="F161" s="193" t="s">
        <v>577</v>
      </c>
      <c r="G161" s="194" t="s">
        <v>253</v>
      </c>
      <c r="H161" s="195">
        <v>4</v>
      </c>
      <c r="I161" s="196"/>
      <c r="J161" s="197">
        <f>ROUND(I161*H161,2)</f>
        <v>0</v>
      </c>
      <c r="K161" s="193" t="s">
        <v>175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156</v>
      </c>
      <c r="AT161" s="202" t="s">
        <v>151</v>
      </c>
      <c r="AU161" s="202" t="s">
        <v>83</v>
      </c>
      <c r="AY161" s="17" t="s">
        <v>148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81</v>
      </c>
      <c r="BK161" s="203">
        <f>ROUND(I161*H161,2)</f>
        <v>0</v>
      </c>
      <c r="BL161" s="17" t="s">
        <v>156</v>
      </c>
      <c r="BM161" s="202" t="s">
        <v>649</v>
      </c>
    </row>
    <row r="162" spans="1:65" s="13" customFormat="1">
      <c r="B162" s="204"/>
      <c r="C162" s="205"/>
      <c r="D162" s="206" t="s">
        <v>158</v>
      </c>
      <c r="E162" s="207" t="s">
        <v>1</v>
      </c>
      <c r="F162" s="208" t="s">
        <v>156</v>
      </c>
      <c r="G162" s="205"/>
      <c r="H162" s="209">
        <v>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158</v>
      </c>
      <c r="AU162" s="215" t="s">
        <v>83</v>
      </c>
      <c r="AV162" s="13" t="s">
        <v>83</v>
      </c>
      <c r="AW162" s="13" t="s">
        <v>29</v>
      </c>
      <c r="AX162" s="13" t="s">
        <v>73</v>
      </c>
      <c r="AY162" s="215" t="s">
        <v>148</v>
      </c>
    </row>
    <row r="163" spans="1:65" s="14" customFormat="1">
      <c r="B163" s="216"/>
      <c r="C163" s="217"/>
      <c r="D163" s="206" t="s">
        <v>158</v>
      </c>
      <c r="E163" s="218" t="s">
        <v>1</v>
      </c>
      <c r="F163" s="219" t="s">
        <v>160</v>
      </c>
      <c r="G163" s="217"/>
      <c r="H163" s="220">
        <v>4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158</v>
      </c>
      <c r="AU163" s="226" t="s">
        <v>83</v>
      </c>
      <c r="AV163" s="14" t="s">
        <v>156</v>
      </c>
      <c r="AW163" s="14" t="s">
        <v>29</v>
      </c>
      <c r="AX163" s="14" t="s">
        <v>81</v>
      </c>
      <c r="AY163" s="226" t="s">
        <v>148</v>
      </c>
    </row>
    <row r="164" spans="1:65" s="2" customFormat="1" ht="101.25" customHeight="1">
      <c r="A164" s="34"/>
      <c r="B164" s="35"/>
      <c r="C164" s="191" t="s">
        <v>215</v>
      </c>
      <c r="D164" s="191" t="s">
        <v>151</v>
      </c>
      <c r="E164" s="192" t="s">
        <v>262</v>
      </c>
      <c r="F164" s="193" t="s">
        <v>263</v>
      </c>
      <c r="G164" s="194" t="s">
        <v>198</v>
      </c>
      <c r="H164" s="195">
        <v>120</v>
      </c>
      <c r="I164" s="196"/>
      <c r="J164" s="197">
        <f>ROUND(I164*H164,2)</f>
        <v>0</v>
      </c>
      <c r="K164" s="193" t="s">
        <v>175</v>
      </c>
      <c r="L164" s="39"/>
      <c r="M164" s="198" t="s">
        <v>1</v>
      </c>
      <c r="N164" s="199" t="s">
        <v>38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156</v>
      </c>
      <c r="AT164" s="202" t="s">
        <v>151</v>
      </c>
      <c r="AU164" s="202" t="s">
        <v>83</v>
      </c>
      <c r="AY164" s="17" t="s">
        <v>148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81</v>
      </c>
      <c r="BK164" s="203">
        <f>ROUND(I164*H164,2)</f>
        <v>0</v>
      </c>
      <c r="BL164" s="17" t="s">
        <v>156</v>
      </c>
      <c r="BM164" s="202" t="s">
        <v>650</v>
      </c>
    </row>
    <row r="165" spans="1:65" s="13" customFormat="1">
      <c r="B165" s="204"/>
      <c r="C165" s="205"/>
      <c r="D165" s="206" t="s">
        <v>158</v>
      </c>
      <c r="E165" s="207" t="s">
        <v>1</v>
      </c>
      <c r="F165" s="208" t="s">
        <v>580</v>
      </c>
      <c r="G165" s="205"/>
      <c r="H165" s="209">
        <v>120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158</v>
      </c>
      <c r="AU165" s="215" t="s">
        <v>83</v>
      </c>
      <c r="AV165" s="13" t="s">
        <v>83</v>
      </c>
      <c r="AW165" s="13" t="s">
        <v>29</v>
      </c>
      <c r="AX165" s="13" t="s">
        <v>73</v>
      </c>
      <c r="AY165" s="215" t="s">
        <v>148</v>
      </c>
    </row>
    <row r="166" spans="1:65" s="14" customFormat="1">
      <c r="B166" s="216"/>
      <c r="C166" s="217"/>
      <c r="D166" s="206" t="s">
        <v>158</v>
      </c>
      <c r="E166" s="218" t="s">
        <v>1</v>
      </c>
      <c r="F166" s="219" t="s">
        <v>160</v>
      </c>
      <c r="G166" s="217"/>
      <c r="H166" s="220">
        <v>120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158</v>
      </c>
      <c r="AU166" s="226" t="s">
        <v>83</v>
      </c>
      <c r="AV166" s="14" t="s">
        <v>156</v>
      </c>
      <c r="AW166" s="14" t="s">
        <v>29</v>
      </c>
      <c r="AX166" s="14" t="s">
        <v>81</v>
      </c>
      <c r="AY166" s="226" t="s">
        <v>148</v>
      </c>
    </row>
    <row r="167" spans="1:65" s="2" customFormat="1" ht="16.5" customHeight="1">
      <c r="A167" s="34"/>
      <c r="B167" s="35"/>
      <c r="C167" s="227" t="s">
        <v>220</v>
      </c>
      <c r="D167" s="227" t="s">
        <v>171</v>
      </c>
      <c r="E167" s="228" t="s">
        <v>581</v>
      </c>
      <c r="F167" s="229" t="s">
        <v>582</v>
      </c>
      <c r="G167" s="230" t="s">
        <v>198</v>
      </c>
      <c r="H167" s="231">
        <v>10.8</v>
      </c>
      <c r="I167" s="232"/>
      <c r="J167" s="233">
        <f>ROUND(I167*H167,2)</f>
        <v>0</v>
      </c>
      <c r="K167" s="229" t="s">
        <v>175</v>
      </c>
      <c r="L167" s="234"/>
      <c r="M167" s="235" t="s">
        <v>1</v>
      </c>
      <c r="N167" s="236" t="s">
        <v>38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176</v>
      </c>
      <c r="AT167" s="202" t="s">
        <v>171</v>
      </c>
      <c r="AU167" s="202" t="s">
        <v>83</v>
      </c>
      <c r="AY167" s="17" t="s">
        <v>148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81</v>
      </c>
      <c r="BK167" s="203">
        <f>ROUND(I167*H167,2)</f>
        <v>0</v>
      </c>
      <c r="BL167" s="17" t="s">
        <v>156</v>
      </c>
      <c r="BM167" s="202" t="s">
        <v>651</v>
      </c>
    </row>
    <row r="168" spans="1:65" s="13" customFormat="1">
      <c r="B168" s="204"/>
      <c r="C168" s="205"/>
      <c r="D168" s="206" t="s">
        <v>158</v>
      </c>
      <c r="E168" s="207" t="s">
        <v>1</v>
      </c>
      <c r="F168" s="208" t="s">
        <v>652</v>
      </c>
      <c r="G168" s="205"/>
      <c r="H168" s="209">
        <v>10.8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158</v>
      </c>
      <c r="AU168" s="215" t="s">
        <v>83</v>
      </c>
      <c r="AV168" s="13" t="s">
        <v>83</v>
      </c>
      <c r="AW168" s="13" t="s">
        <v>29</v>
      </c>
      <c r="AX168" s="13" t="s">
        <v>73</v>
      </c>
      <c r="AY168" s="215" t="s">
        <v>148</v>
      </c>
    </row>
    <row r="169" spans="1:65" s="14" customFormat="1">
      <c r="B169" s="216"/>
      <c r="C169" s="217"/>
      <c r="D169" s="206" t="s">
        <v>158</v>
      </c>
      <c r="E169" s="218" t="s">
        <v>1</v>
      </c>
      <c r="F169" s="219" t="s">
        <v>160</v>
      </c>
      <c r="G169" s="217"/>
      <c r="H169" s="220">
        <v>10.8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158</v>
      </c>
      <c r="AU169" s="226" t="s">
        <v>83</v>
      </c>
      <c r="AV169" s="14" t="s">
        <v>156</v>
      </c>
      <c r="AW169" s="14" t="s">
        <v>29</v>
      </c>
      <c r="AX169" s="14" t="s">
        <v>81</v>
      </c>
      <c r="AY169" s="226" t="s">
        <v>148</v>
      </c>
    </row>
    <row r="170" spans="1:65" s="2" customFormat="1" ht="60">
      <c r="A170" s="34"/>
      <c r="B170" s="35"/>
      <c r="C170" s="191" t="s">
        <v>235</v>
      </c>
      <c r="D170" s="191" t="s">
        <v>151</v>
      </c>
      <c r="E170" s="192" t="s">
        <v>584</v>
      </c>
      <c r="F170" s="193" t="s">
        <v>585</v>
      </c>
      <c r="G170" s="194" t="s">
        <v>198</v>
      </c>
      <c r="H170" s="195">
        <v>10.8</v>
      </c>
      <c r="I170" s="196"/>
      <c r="J170" s="197">
        <f>ROUND(I170*H170,2)</f>
        <v>0</v>
      </c>
      <c r="K170" s="193" t="s">
        <v>175</v>
      </c>
      <c r="L170" s="39"/>
      <c r="M170" s="198" t="s">
        <v>1</v>
      </c>
      <c r="N170" s="199" t="s">
        <v>38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156</v>
      </c>
      <c r="AT170" s="202" t="s">
        <v>151</v>
      </c>
      <c r="AU170" s="202" t="s">
        <v>83</v>
      </c>
      <c r="AY170" s="17" t="s">
        <v>148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81</v>
      </c>
      <c r="BK170" s="203">
        <f>ROUND(I170*H170,2)</f>
        <v>0</v>
      </c>
      <c r="BL170" s="17" t="s">
        <v>156</v>
      </c>
      <c r="BM170" s="202" t="s">
        <v>653</v>
      </c>
    </row>
    <row r="171" spans="1:65" s="13" customFormat="1">
      <c r="B171" s="204"/>
      <c r="C171" s="205"/>
      <c r="D171" s="206" t="s">
        <v>158</v>
      </c>
      <c r="E171" s="207" t="s">
        <v>1</v>
      </c>
      <c r="F171" s="208" t="s">
        <v>652</v>
      </c>
      <c r="G171" s="205"/>
      <c r="H171" s="209">
        <v>10.8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158</v>
      </c>
      <c r="AU171" s="215" t="s">
        <v>83</v>
      </c>
      <c r="AV171" s="13" t="s">
        <v>83</v>
      </c>
      <c r="AW171" s="13" t="s">
        <v>29</v>
      </c>
      <c r="AX171" s="13" t="s">
        <v>73</v>
      </c>
      <c r="AY171" s="215" t="s">
        <v>148</v>
      </c>
    </row>
    <row r="172" spans="1:65" s="14" customFormat="1">
      <c r="B172" s="216"/>
      <c r="C172" s="217"/>
      <c r="D172" s="206" t="s">
        <v>158</v>
      </c>
      <c r="E172" s="218" t="s">
        <v>1</v>
      </c>
      <c r="F172" s="219" t="s">
        <v>160</v>
      </c>
      <c r="G172" s="217"/>
      <c r="H172" s="220">
        <v>10.8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158</v>
      </c>
      <c r="AU172" s="226" t="s">
        <v>83</v>
      </c>
      <c r="AV172" s="14" t="s">
        <v>156</v>
      </c>
      <c r="AW172" s="14" t="s">
        <v>29</v>
      </c>
      <c r="AX172" s="14" t="s">
        <v>81</v>
      </c>
      <c r="AY172" s="226" t="s">
        <v>148</v>
      </c>
    </row>
    <row r="173" spans="1:65" s="2" customFormat="1" ht="48">
      <c r="A173" s="34"/>
      <c r="B173" s="35"/>
      <c r="C173" s="191" t="s">
        <v>240</v>
      </c>
      <c r="D173" s="191" t="s">
        <v>151</v>
      </c>
      <c r="E173" s="192" t="s">
        <v>588</v>
      </c>
      <c r="F173" s="193" t="s">
        <v>589</v>
      </c>
      <c r="G173" s="194" t="s">
        <v>198</v>
      </c>
      <c r="H173" s="195">
        <v>10.8</v>
      </c>
      <c r="I173" s="196"/>
      <c r="J173" s="197">
        <f>ROUND(I173*H173,2)</f>
        <v>0</v>
      </c>
      <c r="K173" s="193" t="s">
        <v>175</v>
      </c>
      <c r="L173" s="39"/>
      <c r="M173" s="198" t="s">
        <v>1</v>
      </c>
      <c r="N173" s="199" t="s">
        <v>38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156</v>
      </c>
      <c r="AT173" s="202" t="s">
        <v>151</v>
      </c>
      <c r="AU173" s="202" t="s">
        <v>83</v>
      </c>
      <c r="AY173" s="17" t="s">
        <v>148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81</v>
      </c>
      <c r="BK173" s="203">
        <f>ROUND(I173*H173,2)</f>
        <v>0</v>
      </c>
      <c r="BL173" s="17" t="s">
        <v>156</v>
      </c>
      <c r="BM173" s="202" t="s">
        <v>654</v>
      </c>
    </row>
    <row r="174" spans="1:65" s="13" customFormat="1">
      <c r="B174" s="204"/>
      <c r="C174" s="205"/>
      <c r="D174" s="206" t="s">
        <v>158</v>
      </c>
      <c r="E174" s="207" t="s">
        <v>1</v>
      </c>
      <c r="F174" s="208" t="s">
        <v>655</v>
      </c>
      <c r="G174" s="205"/>
      <c r="H174" s="209">
        <v>10.8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158</v>
      </c>
      <c r="AU174" s="215" t="s">
        <v>83</v>
      </c>
      <c r="AV174" s="13" t="s">
        <v>83</v>
      </c>
      <c r="AW174" s="13" t="s">
        <v>29</v>
      </c>
      <c r="AX174" s="13" t="s">
        <v>73</v>
      </c>
      <c r="AY174" s="215" t="s">
        <v>148</v>
      </c>
    </row>
    <row r="175" spans="1:65" s="14" customFormat="1">
      <c r="B175" s="216"/>
      <c r="C175" s="217"/>
      <c r="D175" s="206" t="s">
        <v>158</v>
      </c>
      <c r="E175" s="218" t="s">
        <v>1</v>
      </c>
      <c r="F175" s="219" t="s">
        <v>160</v>
      </c>
      <c r="G175" s="217"/>
      <c r="H175" s="220">
        <v>10.8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158</v>
      </c>
      <c r="AU175" s="226" t="s">
        <v>83</v>
      </c>
      <c r="AV175" s="14" t="s">
        <v>156</v>
      </c>
      <c r="AW175" s="14" t="s">
        <v>29</v>
      </c>
      <c r="AX175" s="14" t="s">
        <v>81</v>
      </c>
      <c r="AY175" s="226" t="s">
        <v>148</v>
      </c>
    </row>
    <row r="176" spans="1:65" s="2" customFormat="1" ht="36">
      <c r="A176" s="34"/>
      <c r="B176" s="35"/>
      <c r="C176" s="191" t="s">
        <v>8</v>
      </c>
      <c r="D176" s="191" t="s">
        <v>151</v>
      </c>
      <c r="E176" s="192" t="s">
        <v>591</v>
      </c>
      <c r="F176" s="193" t="s">
        <v>592</v>
      </c>
      <c r="G176" s="194" t="s">
        <v>198</v>
      </c>
      <c r="H176" s="195">
        <v>60</v>
      </c>
      <c r="I176" s="196"/>
      <c r="J176" s="197">
        <f>ROUND(I176*H176,2)</f>
        <v>0</v>
      </c>
      <c r="K176" s="193" t="s">
        <v>175</v>
      </c>
      <c r="L176" s="39"/>
      <c r="M176" s="198" t="s">
        <v>1</v>
      </c>
      <c r="N176" s="199" t="s">
        <v>38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156</v>
      </c>
      <c r="AT176" s="202" t="s">
        <v>151</v>
      </c>
      <c r="AU176" s="202" t="s">
        <v>83</v>
      </c>
      <c r="AY176" s="17" t="s">
        <v>148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81</v>
      </c>
      <c r="BK176" s="203">
        <f>ROUND(I176*H176,2)</f>
        <v>0</v>
      </c>
      <c r="BL176" s="17" t="s">
        <v>156</v>
      </c>
      <c r="BM176" s="202" t="s">
        <v>656</v>
      </c>
    </row>
    <row r="177" spans="1:65" s="13" customFormat="1">
      <c r="B177" s="204"/>
      <c r="C177" s="205"/>
      <c r="D177" s="206" t="s">
        <v>158</v>
      </c>
      <c r="E177" s="207" t="s">
        <v>1</v>
      </c>
      <c r="F177" s="208" t="s">
        <v>657</v>
      </c>
      <c r="G177" s="205"/>
      <c r="H177" s="209">
        <v>60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158</v>
      </c>
      <c r="AU177" s="215" t="s">
        <v>83</v>
      </c>
      <c r="AV177" s="13" t="s">
        <v>83</v>
      </c>
      <c r="AW177" s="13" t="s">
        <v>29</v>
      </c>
      <c r="AX177" s="13" t="s">
        <v>73</v>
      </c>
      <c r="AY177" s="215" t="s">
        <v>148</v>
      </c>
    </row>
    <row r="178" spans="1:65" s="14" customFormat="1">
      <c r="B178" s="216"/>
      <c r="C178" s="217"/>
      <c r="D178" s="206" t="s">
        <v>158</v>
      </c>
      <c r="E178" s="218" t="s">
        <v>1</v>
      </c>
      <c r="F178" s="219" t="s">
        <v>160</v>
      </c>
      <c r="G178" s="217"/>
      <c r="H178" s="220">
        <v>60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158</v>
      </c>
      <c r="AU178" s="226" t="s">
        <v>83</v>
      </c>
      <c r="AV178" s="14" t="s">
        <v>156</v>
      </c>
      <c r="AW178" s="14" t="s">
        <v>29</v>
      </c>
      <c r="AX178" s="14" t="s">
        <v>81</v>
      </c>
      <c r="AY178" s="226" t="s">
        <v>148</v>
      </c>
    </row>
    <row r="179" spans="1:65" s="2" customFormat="1" ht="55.5" customHeight="1">
      <c r="A179" s="34"/>
      <c r="B179" s="35"/>
      <c r="C179" s="191" t="s">
        <v>250</v>
      </c>
      <c r="D179" s="191" t="s">
        <v>151</v>
      </c>
      <c r="E179" s="192" t="s">
        <v>594</v>
      </c>
      <c r="F179" s="193" t="s">
        <v>595</v>
      </c>
      <c r="G179" s="194" t="s">
        <v>154</v>
      </c>
      <c r="H179" s="195">
        <v>69</v>
      </c>
      <c r="I179" s="196"/>
      <c r="J179" s="197">
        <f>ROUND(I179*H179,2)</f>
        <v>0</v>
      </c>
      <c r="K179" s="193" t="s">
        <v>175</v>
      </c>
      <c r="L179" s="39"/>
      <c r="M179" s="198" t="s">
        <v>1</v>
      </c>
      <c r="N179" s="199" t="s">
        <v>38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156</v>
      </c>
      <c r="AT179" s="202" t="s">
        <v>151</v>
      </c>
      <c r="AU179" s="202" t="s">
        <v>83</v>
      </c>
      <c r="AY179" s="17" t="s">
        <v>148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81</v>
      </c>
      <c r="BK179" s="203">
        <f>ROUND(I179*H179,2)</f>
        <v>0</v>
      </c>
      <c r="BL179" s="17" t="s">
        <v>156</v>
      </c>
      <c r="BM179" s="202" t="s">
        <v>658</v>
      </c>
    </row>
    <row r="180" spans="1:65" s="13" customFormat="1">
      <c r="B180" s="204"/>
      <c r="C180" s="205"/>
      <c r="D180" s="206" t="s">
        <v>158</v>
      </c>
      <c r="E180" s="207" t="s">
        <v>1</v>
      </c>
      <c r="F180" s="208" t="s">
        <v>659</v>
      </c>
      <c r="G180" s="205"/>
      <c r="H180" s="209">
        <v>69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158</v>
      </c>
      <c r="AU180" s="215" t="s">
        <v>83</v>
      </c>
      <c r="AV180" s="13" t="s">
        <v>83</v>
      </c>
      <c r="AW180" s="13" t="s">
        <v>29</v>
      </c>
      <c r="AX180" s="13" t="s">
        <v>73</v>
      </c>
      <c r="AY180" s="215" t="s">
        <v>148</v>
      </c>
    </row>
    <row r="181" spans="1:65" s="14" customFormat="1">
      <c r="B181" s="216"/>
      <c r="C181" s="217"/>
      <c r="D181" s="206" t="s">
        <v>158</v>
      </c>
      <c r="E181" s="218" t="s">
        <v>1</v>
      </c>
      <c r="F181" s="219" t="s">
        <v>160</v>
      </c>
      <c r="G181" s="217"/>
      <c r="H181" s="220">
        <v>69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158</v>
      </c>
      <c r="AU181" s="226" t="s">
        <v>83</v>
      </c>
      <c r="AV181" s="14" t="s">
        <v>156</v>
      </c>
      <c r="AW181" s="14" t="s">
        <v>29</v>
      </c>
      <c r="AX181" s="14" t="s">
        <v>81</v>
      </c>
      <c r="AY181" s="226" t="s">
        <v>148</v>
      </c>
    </row>
    <row r="182" spans="1:65" s="2" customFormat="1" ht="78" customHeight="1">
      <c r="A182" s="34"/>
      <c r="B182" s="35"/>
      <c r="C182" s="191" t="s">
        <v>256</v>
      </c>
      <c r="D182" s="191" t="s">
        <v>151</v>
      </c>
      <c r="E182" s="192" t="s">
        <v>598</v>
      </c>
      <c r="F182" s="193" t="s">
        <v>599</v>
      </c>
      <c r="G182" s="194" t="s">
        <v>154</v>
      </c>
      <c r="H182" s="195">
        <v>62</v>
      </c>
      <c r="I182" s="196"/>
      <c r="J182" s="197">
        <f>ROUND(I182*H182,2)</f>
        <v>0</v>
      </c>
      <c r="K182" s="193" t="s">
        <v>175</v>
      </c>
      <c r="L182" s="39"/>
      <c r="M182" s="198" t="s">
        <v>1</v>
      </c>
      <c r="N182" s="199" t="s">
        <v>38</v>
      </c>
      <c r="O182" s="7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156</v>
      </c>
      <c r="AT182" s="202" t="s">
        <v>151</v>
      </c>
      <c r="AU182" s="202" t="s">
        <v>83</v>
      </c>
      <c r="AY182" s="17" t="s">
        <v>148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81</v>
      </c>
      <c r="BK182" s="203">
        <f>ROUND(I182*H182,2)</f>
        <v>0</v>
      </c>
      <c r="BL182" s="17" t="s">
        <v>156</v>
      </c>
      <c r="BM182" s="202" t="s">
        <v>660</v>
      </c>
    </row>
    <row r="183" spans="1:65" s="13" customFormat="1">
      <c r="B183" s="204"/>
      <c r="C183" s="205"/>
      <c r="D183" s="206" t="s">
        <v>158</v>
      </c>
      <c r="E183" s="207" t="s">
        <v>1</v>
      </c>
      <c r="F183" s="208" t="s">
        <v>661</v>
      </c>
      <c r="G183" s="205"/>
      <c r="H183" s="209">
        <v>62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158</v>
      </c>
      <c r="AU183" s="215" t="s">
        <v>83</v>
      </c>
      <c r="AV183" s="13" t="s">
        <v>83</v>
      </c>
      <c r="AW183" s="13" t="s">
        <v>29</v>
      </c>
      <c r="AX183" s="13" t="s">
        <v>73</v>
      </c>
      <c r="AY183" s="215" t="s">
        <v>148</v>
      </c>
    </row>
    <row r="184" spans="1:65" s="14" customFormat="1">
      <c r="B184" s="216"/>
      <c r="C184" s="217"/>
      <c r="D184" s="206" t="s">
        <v>158</v>
      </c>
      <c r="E184" s="218" t="s">
        <v>1</v>
      </c>
      <c r="F184" s="219" t="s">
        <v>160</v>
      </c>
      <c r="G184" s="217"/>
      <c r="H184" s="220">
        <v>62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158</v>
      </c>
      <c r="AU184" s="226" t="s">
        <v>83</v>
      </c>
      <c r="AV184" s="14" t="s">
        <v>156</v>
      </c>
      <c r="AW184" s="14" t="s">
        <v>29</v>
      </c>
      <c r="AX184" s="14" t="s">
        <v>81</v>
      </c>
      <c r="AY184" s="226" t="s">
        <v>148</v>
      </c>
    </row>
    <row r="185" spans="1:65" s="2" customFormat="1" ht="21.75" customHeight="1">
      <c r="A185" s="34"/>
      <c r="B185" s="35"/>
      <c r="C185" s="227" t="s">
        <v>261</v>
      </c>
      <c r="D185" s="227" t="s">
        <v>171</v>
      </c>
      <c r="E185" s="228" t="s">
        <v>601</v>
      </c>
      <c r="F185" s="229" t="s">
        <v>602</v>
      </c>
      <c r="G185" s="230" t="s">
        <v>174</v>
      </c>
      <c r="H185" s="231">
        <v>19.32</v>
      </c>
      <c r="I185" s="232"/>
      <c r="J185" s="233">
        <f>ROUND(I185*H185,2)</f>
        <v>0</v>
      </c>
      <c r="K185" s="229" t="s">
        <v>175</v>
      </c>
      <c r="L185" s="234"/>
      <c r="M185" s="235" t="s">
        <v>1</v>
      </c>
      <c r="N185" s="236" t="s">
        <v>38</v>
      </c>
      <c r="O185" s="71"/>
      <c r="P185" s="200">
        <f>O185*H185</f>
        <v>0</v>
      </c>
      <c r="Q185" s="200">
        <v>1</v>
      </c>
      <c r="R185" s="200">
        <f>Q185*H185</f>
        <v>19.32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176</v>
      </c>
      <c r="AT185" s="202" t="s">
        <v>171</v>
      </c>
      <c r="AU185" s="202" t="s">
        <v>83</v>
      </c>
      <c r="AY185" s="17" t="s">
        <v>148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81</v>
      </c>
      <c r="BK185" s="203">
        <f>ROUND(I185*H185,2)</f>
        <v>0</v>
      </c>
      <c r="BL185" s="17" t="s">
        <v>156</v>
      </c>
      <c r="BM185" s="202" t="s">
        <v>662</v>
      </c>
    </row>
    <row r="186" spans="1:65" s="13" customFormat="1">
      <c r="B186" s="204"/>
      <c r="C186" s="205"/>
      <c r="D186" s="206" t="s">
        <v>158</v>
      </c>
      <c r="E186" s="207" t="s">
        <v>1</v>
      </c>
      <c r="F186" s="208" t="s">
        <v>663</v>
      </c>
      <c r="G186" s="205"/>
      <c r="H186" s="209">
        <v>19.32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158</v>
      </c>
      <c r="AU186" s="215" t="s">
        <v>83</v>
      </c>
      <c r="AV186" s="13" t="s">
        <v>83</v>
      </c>
      <c r="AW186" s="13" t="s">
        <v>29</v>
      </c>
      <c r="AX186" s="13" t="s">
        <v>73</v>
      </c>
      <c r="AY186" s="215" t="s">
        <v>148</v>
      </c>
    </row>
    <row r="187" spans="1:65" s="14" customFormat="1">
      <c r="B187" s="216"/>
      <c r="C187" s="217"/>
      <c r="D187" s="206" t="s">
        <v>158</v>
      </c>
      <c r="E187" s="218" t="s">
        <v>1</v>
      </c>
      <c r="F187" s="219" t="s">
        <v>160</v>
      </c>
      <c r="G187" s="217"/>
      <c r="H187" s="220">
        <v>19.32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158</v>
      </c>
      <c r="AU187" s="226" t="s">
        <v>83</v>
      </c>
      <c r="AV187" s="14" t="s">
        <v>156</v>
      </c>
      <c r="AW187" s="14" t="s">
        <v>29</v>
      </c>
      <c r="AX187" s="14" t="s">
        <v>81</v>
      </c>
      <c r="AY187" s="226" t="s">
        <v>148</v>
      </c>
    </row>
    <row r="188" spans="1:65" s="2" customFormat="1" ht="24">
      <c r="A188" s="34"/>
      <c r="B188" s="35"/>
      <c r="C188" s="227" t="s">
        <v>266</v>
      </c>
      <c r="D188" s="227" t="s">
        <v>171</v>
      </c>
      <c r="E188" s="228" t="s">
        <v>605</v>
      </c>
      <c r="F188" s="229" t="s">
        <v>606</v>
      </c>
      <c r="G188" s="230" t="s">
        <v>174</v>
      </c>
      <c r="H188" s="231">
        <v>6.44</v>
      </c>
      <c r="I188" s="232"/>
      <c r="J188" s="233">
        <f>ROUND(I188*H188,2)</f>
        <v>0</v>
      </c>
      <c r="K188" s="229" t="s">
        <v>175</v>
      </c>
      <c r="L188" s="234"/>
      <c r="M188" s="235" t="s">
        <v>1</v>
      </c>
      <c r="N188" s="236" t="s">
        <v>38</v>
      </c>
      <c r="O188" s="71"/>
      <c r="P188" s="200">
        <f>O188*H188</f>
        <v>0</v>
      </c>
      <c r="Q188" s="200">
        <v>1</v>
      </c>
      <c r="R188" s="200">
        <f>Q188*H188</f>
        <v>6.44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176</v>
      </c>
      <c r="AT188" s="202" t="s">
        <v>171</v>
      </c>
      <c r="AU188" s="202" t="s">
        <v>83</v>
      </c>
      <c r="AY188" s="17" t="s">
        <v>148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81</v>
      </c>
      <c r="BK188" s="203">
        <f>ROUND(I188*H188,2)</f>
        <v>0</v>
      </c>
      <c r="BL188" s="17" t="s">
        <v>156</v>
      </c>
      <c r="BM188" s="202" t="s">
        <v>664</v>
      </c>
    </row>
    <row r="189" spans="1:65" s="13" customFormat="1">
      <c r="B189" s="204"/>
      <c r="C189" s="205"/>
      <c r="D189" s="206" t="s">
        <v>158</v>
      </c>
      <c r="E189" s="207" t="s">
        <v>1</v>
      </c>
      <c r="F189" s="208" t="s">
        <v>665</v>
      </c>
      <c r="G189" s="205"/>
      <c r="H189" s="209">
        <v>6.44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158</v>
      </c>
      <c r="AU189" s="215" t="s">
        <v>83</v>
      </c>
      <c r="AV189" s="13" t="s">
        <v>83</v>
      </c>
      <c r="AW189" s="13" t="s">
        <v>29</v>
      </c>
      <c r="AX189" s="13" t="s">
        <v>73</v>
      </c>
      <c r="AY189" s="215" t="s">
        <v>148</v>
      </c>
    </row>
    <row r="190" spans="1:65" s="14" customFormat="1">
      <c r="B190" s="216"/>
      <c r="C190" s="217"/>
      <c r="D190" s="206" t="s">
        <v>158</v>
      </c>
      <c r="E190" s="218" t="s">
        <v>1</v>
      </c>
      <c r="F190" s="219" t="s">
        <v>160</v>
      </c>
      <c r="G190" s="217"/>
      <c r="H190" s="220">
        <v>6.44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158</v>
      </c>
      <c r="AU190" s="226" t="s">
        <v>83</v>
      </c>
      <c r="AV190" s="14" t="s">
        <v>156</v>
      </c>
      <c r="AW190" s="14" t="s">
        <v>29</v>
      </c>
      <c r="AX190" s="14" t="s">
        <v>81</v>
      </c>
      <c r="AY190" s="226" t="s">
        <v>148</v>
      </c>
    </row>
    <row r="191" spans="1:65" s="12" customFormat="1" ht="25.9" customHeight="1">
      <c r="B191" s="175"/>
      <c r="C191" s="176"/>
      <c r="D191" s="177" t="s">
        <v>72</v>
      </c>
      <c r="E191" s="178" t="s">
        <v>335</v>
      </c>
      <c r="F191" s="178" t="s">
        <v>336</v>
      </c>
      <c r="G191" s="176"/>
      <c r="H191" s="176"/>
      <c r="I191" s="179"/>
      <c r="J191" s="180">
        <f>BK191</f>
        <v>0</v>
      </c>
      <c r="K191" s="176"/>
      <c r="L191" s="181"/>
      <c r="M191" s="182"/>
      <c r="N191" s="183"/>
      <c r="O191" s="183"/>
      <c r="P191" s="184">
        <f>SUM(P192:P208)</f>
        <v>0</v>
      </c>
      <c r="Q191" s="183"/>
      <c r="R191" s="184">
        <f>SUM(R192:R208)</f>
        <v>0</v>
      </c>
      <c r="S191" s="183"/>
      <c r="T191" s="185">
        <f>SUM(T192:T208)</f>
        <v>0</v>
      </c>
      <c r="AR191" s="186" t="s">
        <v>156</v>
      </c>
      <c r="AT191" s="187" t="s">
        <v>72</v>
      </c>
      <c r="AU191" s="187" t="s">
        <v>73</v>
      </c>
      <c r="AY191" s="186" t="s">
        <v>148</v>
      </c>
      <c r="BK191" s="188">
        <f>SUM(BK192:BK208)</f>
        <v>0</v>
      </c>
    </row>
    <row r="192" spans="1:65" s="2" customFormat="1" ht="189.75" customHeight="1">
      <c r="A192" s="34"/>
      <c r="B192" s="35"/>
      <c r="C192" s="191" t="s">
        <v>271</v>
      </c>
      <c r="D192" s="191" t="s">
        <v>151</v>
      </c>
      <c r="E192" s="192" t="s">
        <v>609</v>
      </c>
      <c r="F192" s="193" t="s">
        <v>610</v>
      </c>
      <c r="G192" s="194" t="s">
        <v>174</v>
      </c>
      <c r="H192" s="195">
        <v>173.66</v>
      </c>
      <c r="I192" s="196"/>
      <c r="J192" s="197">
        <f>ROUND(I192*H192,2)</f>
        <v>0</v>
      </c>
      <c r="K192" s="193" t="s">
        <v>175</v>
      </c>
      <c r="L192" s="39"/>
      <c r="M192" s="198" t="s">
        <v>1</v>
      </c>
      <c r="N192" s="199" t="s">
        <v>38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340</v>
      </c>
      <c r="AT192" s="202" t="s">
        <v>151</v>
      </c>
      <c r="AU192" s="202" t="s">
        <v>81</v>
      </c>
      <c r="AY192" s="17" t="s">
        <v>148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81</v>
      </c>
      <c r="BK192" s="203">
        <f>ROUND(I192*H192,2)</f>
        <v>0</v>
      </c>
      <c r="BL192" s="17" t="s">
        <v>340</v>
      </c>
      <c r="BM192" s="202" t="s">
        <v>666</v>
      </c>
    </row>
    <row r="193" spans="1:65" s="13" customFormat="1">
      <c r="B193" s="204"/>
      <c r="C193" s="205"/>
      <c r="D193" s="206" t="s">
        <v>158</v>
      </c>
      <c r="E193" s="207" t="s">
        <v>1</v>
      </c>
      <c r="F193" s="208" t="s">
        <v>667</v>
      </c>
      <c r="G193" s="205"/>
      <c r="H193" s="209">
        <v>113.4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158</v>
      </c>
      <c r="AU193" s="215" t="s">
        <v>81</v>
      </c>
      <c r="AV193" s="13" t="s">
        <v>83</v>
      </c>
      <c r="AW193" s="13" t="s">
        <v>29</v>
      </c>
      <c r="AX193" s="13" t="s">
        <v>73</v>
      </c>
      <c r="AY193" s="215" t="s">
        <v>148</v>
      </c>
    </row>
    <row r="194" spans="1:65" s="13" customFormat="1">
      <c r="B194" s="204"/>
      <c r="C194" s="205"/>
      <c r="D194" s="206" t="s">
        <v>158</v>
      </c>
      <c r="E194" s="207" t="s">
        <v>1</v>
      </c>
      <c r="F194" s="208" t="s">
        <v>668</v>
      </c>
      <c r="G194" s="205"/>
      <c r="H194" s="209">
        <v>31.74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158</v>
      </c>
      <c r="AU194" s="215" t="s">
        <v>81</v>
      </c>
      <c r="AV194" s="13" t="s">
        <v>83</v>
      </c>
      <c r="AW194" s="13" t="s">
        <v>29</v>
      </c>
      <c r="AX194" s="13" t="s">
        <v>73</v>
      </c>
      <c r="AY194" s="215" t="s">
        <v>148</v>
      </c>
    </row>
    <row r="195" spans="1:65" s="13" customFormat="1">
      <c r="B195" s="204"/>
      <c r="C195" s="205"/>
      <c r="D195" s="206" t="s">
        <v>158</v>
      </c>
      <c r="E195" s="207" t="s">
        <v>1</v>
      </c>
      <c r="F195" s="208" t="s">
        <v>669</v>
      </c>
      <c r="G195" s="205"/>
      <c r="H195" s="209">
        <v>28.52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158</v>
      </c>
      <c r="AU195" s="215" t="s">
        <v>81</v>
      </c>
      <c r="AV195" s="13" t="s">
        <v>83</v>
      </c>
      <c r="AW195" s="13" t="s">
        <v>29</v>
      </c>
      <c r="AX195" s="13" t="s">
        <v>73</v>
      </c>
      <c r="AY195" s="215" t="s">
        <v>148</v>
      </c>
    </row>
    <row r="196" spans="1:65" s="14" customFormat="1">
      <c r="B196" s="216"/>
      <c r="C196" s="217"/>
      <c r="D196" s="206" t="s">
        <v>158</v>
      </c>
      <c r="E196" s="218" t="s">
        <v>1</v>
      </c>
      <c r="F196" s="219" t="s">
        <v>160</v>
      </c>
      <c r="G196" s="217"/>
      <c r="H196" s="220">
        <v>173.66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158</v>
      </c>
      <c r="AU196" s="226" t="s">
        <v>81</v>
      </c>
      <c r="AV196" s="14" t="s">
        <v>156</v>
      </c>
      <c r="AW196" s="14" t="s">
        <v>29</v>
      </c>
      <c r="AX196" s="14" t="s">
        <v>81</v>
      </c>
      <c r="AY196" s="226" t="s">
        <v>148</v>
      </c>
    </row>
    <row r="197" spans="1:65" s="2" customFormat="1" ht="194.45" customHeight="1">
      <c r="A197" s="34"/>
      <c r="B197" s="35"/>
      <c r="C197" s="191" t="s">
        <v>7</v>
      </c>
      <c r="D197" s="191" t="s">
        <v>151</v>
      </c>
      <c r="E197" s="192" t="s">
        <v>615</v>
      </c>
      <c r="F197" s="193" t="s">
        <v>616</v>
      </c>
      <c r="G197" s="194" t="s">
        <v>174</v>
      </c>
      <c r="H197" s="195">
        <v>12</v>
      </c>
      <c r="I197" s="196"/>
      <c r="J197" s="197">
        <f>ROUND(I197*H197,2)</f>
        <v>0</v>
      </c>
      <c r="K197" s="193" t="s">
        <v>175</v>
      </c>
      <c r="L197" s="39"/>
      <c r="M197" s="198" t="s">
        <v>1</v>
      </c>
      <c r="N197" s="199" t="s">
        <v>38</v>
      </c>
      <c r="O197" s="71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2" t="s">
        <v>340</v>
      </c>
      <c r="AT197" s="202" t="s">
        <v>151</v>
      </c>
      <c r="AU197" s="202" t="s">
        <v>81</v>
      </c>
      <c r="AY197" s="17" t="s">
        <v>148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7" t="s">
        <v>81</v>
      </c>
      <c r="BK197" s="203">
        <f>ROUND(I197*H197,2)</f>
        <v>0</v>
      </c>
      <c r="BL197" s="17" t="s">
        <v>340</v>
      </c>
      <c r="BM197" s="202" t="s">
        <v>670</v>
      </c>
    </row>
    <row r="198" spans="1:65" s="13" customFormat="1">
      <c r="B198" s="204"/>
      <c r="C198" s="205"/>
      <c r="D198" s="206" t="s">
        <v>158</v>
      </c>
      <c r="E198" s="207" t="s">
        <v>1</v>
      </c>
      <c r="F198" s="208" t="s">
        <v>220</v>
      </c>
      <c r="G198" s="205"/>
      <c r="H198" s="209">
        <v>12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158</v>
      </c>
      <c r="AU198" s="215" t="s">
        <v>81</v>
      </c>
      <c r="AV198" s="13" t="s">
        <v>83</v>
      </c>
      <c r="AW198" s="13" t="s">
        <v>29</v>
      </c>
      <c r="AX198" s="13" t="s">
        <v>73</v>
      </c>
      <c r="AY198" s="215" t="s">
        <v>148</v>
      </c>
    </row>
    <row r="199" spans="1:65" s="14" customFormat="1">
      <c r="B199" s="216"/>
      <c r="C199" s="217"/>
      <c r="D199" s="206" t="s">
        <v>158</v>
      </c>
      <c r="E199" s="218" t="s">
        <v>1</v>
      </c>
      <c r="F199" s="219" t="s">
        <v>160</v>
      </c>
      <c r="G199" s="217"/>
      <c r="H199" s="220">
        <v>12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158</v>
      </c>
      <c r="AU199" s="226" t="s">
        <v>81</v>
      </c>
      <c r="AV199" s="14" t="s">
        <v>156</v>
      </c>
      <c r="AW199" s="14" t="s">
        <v>29</v>
      </c>
      <c r="AX199" s="14" t="s">
        <v>81</v>
      </c>
      <c r="AY199" s="226" t="s">
        <v>148</v>
      </c>
    </row>
    <row r="200" spans="1:65" s="2" customFormat="1" ht="84">
      <c r="A200" s="34"/>
      <c r="B200" s="35"/>
      <c r="C200" s="191" t="s">
        <v>296</v>
      </c>
      <c r="D200" s="191" t="s">
        <v>151</v>
      </c>
      <c r="E200" s="192" t="s">
        <v>354</v>
      </c>
      <c r="F200" s="193" t="s">
        <v>619</v>
      </c>
      <c r="G200" s="194" t="s">
        <v>181</v>
      </c>
      <c r="H200" s="195">
        <v>2</v>
      </c>
      <c r="I200" s="196"/>
      <c r="J200" s="197">
        <f>ROUND(I200*H200,2)</f>
        <v>0</v>
      </c>
      <c r="K200" s="193" t="s">
        <v>175</v>
      </c>
      <c r="L200" s="39"/>
      <c r="M200" s="198" t="s">
        <v>1</v>
      </c>
      <c r="N200" s="199" t="s">
        <v>38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340</v>
      </c>
      <c r="AT200" s="202" t="s">
        <v>151</v>
      </c>
      <c r="AU200" s="202" t="s">
        <v>81</v>
      </c>
      <c r="AY200" s="17" t="s">
        <v>148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81</v>
      </c>
      <c r="BK200" s="203">
        <f>ROUND(I200*H200,2)</f>
        <v>0</v>
      </c>
      <c r="BL200" s="17" t="s">
        <v>340</v>
      </c>
      <c r="BM200" s="202" t="s">
        <v>671</v>
      </c>
    </row>
    <row r="201" spans="1:65" s="13" customFormat="1">
      <c r="B201" s="204"/>
      <c r="C201" s="205"/>
      <c r="D201" s="206" t="s">
        <v>158</v>
      </c>
      <c r="E201" s="207" t="s">
        <v>1</v>
      </c>
      <c r="F201" s="208" t="s">
        <v>83</v>
      </c>
      <c r="G201" s="205"/>
      <c r="H201" s="209">
        <v>2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158</v>
      </c>
      <c r="AU201" s="215" t="s">
        <v>81</v>
      </c>
      <c r="AV201" s="13" t="s">
        <v>83</v>
      </c>
      <c r="AW201" s="13" t="s">
        <v>29</v>
      </c>
      <c r="AX201" s="13" t="s">
        <v>73</v>
      </c>
      <c r="AY201" s="215" t="s">
        <v>148</v>
      </c>
    </row>
    <row r="202" spans="1:65" s="14" customFormat="1">
      <c r="B202" s="216"/>
      <c r="C202" s="217"/>
      <c r="D202" s="206" t="s">
        <v>158</v>
      </c>
      <c r="E202" s="218" t="s">
        <v>1</v>
      </c>
      <c r="F202" s="219" t="s">
        <v>160</v>
      </c>
      <c r="G202" s="217"/>
      <c r="H202" s="220">
        <v>2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158</v>
      </c>
      <c r="AU202" s="226" t="s">
        <v>81</v>
      </c>
      <c r="AV202" s="14" t="s">
        <v>156</v>
      </c>
      <c r="AW202" s="14" t="s">
        <v>29</v>
      </c>
      <c r="AX202" s="14" t="s">
        <v>81</v>
      </c>
      <c r="AY202" s="226" t="s">
        <v>148</v>
      </c>
    </row>
    <row r="203" spans="1:65" s="2" customFormat="1" ht="90" customHeight="1">
      <c r="A203" s="34"/>
      <c r="B203" s="35"/>
      <c r="C203" s="191" t="s">
        <v>301</v>
      </c>
      <c r="D203" s="191" t="s">
        <v>151</v>
      </c>
      <c r="E203" s="192" t="s">
        <v>621</v>
      </c>
      <c r="F203" s="193" t="s">
        <v>622</v>
      </c>
      <c r="G203" s="194" t="s">
        <v>174</v>
      </c>
      <c r="H203" s="195">
        <v>56.7</v>
      </c>
      <c r="I203" s="196"/>
      <c r="J203" s="197">
        <f>ROUND(I203*H203,2)</f>
        <v>0</v>
      </c>
      <c r="K203" s="193" t="s">
        <v>175</v>
      </c>
      <c r="L203" s="39"/>
      <c r="M203" s="198" t="s">
        <v>1</v>
      </c>
      <c r="N203" s="199" t="s">
        <v>38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340</v>
      </c>
      <c r="AT203" s="202" t="s">
        <v>151</v>
      </c>
      <c r="AU203" s="202" t="s">
        <v>81</v>
      </c>
      <c r="AY203" s="17" t="s">
        <v>148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81</v>
      </c>
      <c r="BK203" s="203">
        <f>ROUND(I203*H203,2)</f>
        <v>0</v>
      </c>
      <c r="BL203" s="17" t="s">
        <v>340</v>
      </c>
      <c r="BM203" s="202" t="s">
        <v>672</v>
      </c>
    </row>
    <row r="204" spans="1:65" s="13" customFormat="1">
      <c r="B204" s="204"/>
      <c r="C204" s="205"/>
      <c r="D204" s="206" t="s">
        <v>158</v>
      </c>
      <c r="E204" s="207" t="s">
        <v>1</v>
      </c>
      <c r="F204" s="208" t="s">
        <v>673</v>
      </c>
      <c r="G204" s="205"/>
      <c r="H204" s="209">
        <v>56.7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158</v>
      </c>
      <c r="AU204" s="215" t="s">
        <v>81</v>
      </c>
      <c r="AV204" s="13" t="s">
        <v>83</v>
      </c>
      <c r="AW204" s="13" t="s">
        <v>29</v>
      </c>
      <c r="AX204" s="13" t="s">
        <v>73</v>
      </c>
      <c r="AY204" s="215" t="s">
        <v>148</v>
      </c>
    </row>
    <row r="205" spans="1:65" s="14" customFormat="1">
      <c r="B205" s="216"/>
      <c r="C205" s="217"/>
      <c r="D205" s="206" t="s">
        <v>158</v>
      </c>
      <c r="E205" s="218" t="s">
        <v>1</v>
      </c>
      <c r="F205" s="219" t="s">
        <v>160</v>
      </c>
      <c r="G205" s="217"/>
      <c r="H205" s="220">
        <v>56.7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158</v>
      </c>
      <c r="AU205" s="226" t="s">
        <v>81</v>
      </c>
      <c r="AV205" s="14" t="s">
        <v>156</v>
      </c>
      <c r="AW205" s="14" t="s">
        <v>29</v>
      </c>
      <c r="AX205" s="14" t="s">
        <v>81</v>
      </c>
      <c r="AY205" s="226" t="s">
        <v>148</v>
      </c>
    </row>
    <row r="206" spans="1:65" s="2" customFormat="1" ht="90" customHeight="1">
      <c r="A206" s="34"/>
      <c r="B206" s="35"/>
      <c r="C206" s="191" t="s">
        <v>305</v>
      </c>
      <c r="D206" s="191" t="s">
        <v>151</v>
      </c>
      <c r="E206" s="192" t="s">
        <v>625</v>
      </c>
      <c r="F206" s="193" t="s">
        <v>626</v>
      </c>
      <c r="G206" s="194" t="s">
        <v>174</v>
      </c>
      <c r="H206" s="195">
        <v>31.74</v>
      </c>
      <c r="I206" s="196"/>
      <c r="J206" s="197">
        <f>ROUND(I206*H206,2)</f>
        <v>0</v>
      </c>
      <c r="K206" s="193" t="s">
        <v>175</v>
      </c>
      <c r="L206" s="39"/>
      <c r="M206" s="198" t="s">
        <v>1</v>
      </c>
      <c r="N206" s="199" t="s">
        <v>38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340</v>
      </c>
      <c r="AT206" s="202" t="s">
        <v>151</v>
      </c>
      <c r="AU206" s="202" t="s">
        <v>81</v>
      </c>
      <c r="AY206" s="17" t="s">
        <v>148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81</v>
      </c>
      <c r="BK206" s="203">
        <f>ROUND(I206*H206,2)</f>
        <v>0</v>
      </c>
      <c r="BL206" s="17" t="s">
        <v>340</v>
      </c>
      <c r="BM206" s="202" t="s">
        <v>674</v>
      </c>
    </row>
    <row r="207" spans="1:65" s="13" customFormat="1">
      <c r="B207" s="204"/>
      <c r="C207" s="205"/>
      <c r="D207" s="206" t="s">
        <v>158</v>
      </c>
      <c r="E207" s="207" t="s">
        <v>1</v>
      </c>
      <c r="F207" s="208" t="s">
        <v>675</v>
      </c>
      <c r="G207" s="205"/>
      <c r="H207" s="209">
        <v>31.74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158</v>
      </c>
      <c r="AU207" s="215" t="s">
        <v>81</v>
      </c>
      <c r="AV207" s="13" t="s">
        <v>83</v>
      </c>
      <c r="AW207" s="13" t="s">
        <v>29</v>
      </c>
      <c r="AX207" s="13" t="s">
        <v>73</v>
      </c>
      <c r="AY207" s="215" t="s">
        <v>148</v>
      </c>
    </row>
    <row r="208" spans="1:65" s="14" customFormat="1">
      <c r="B208" s="216"/>
      <c r="C208" s="217"/>
      <c r="D208" s="206" t="s">
        <v>158</v>
      </c>
      <c r="E208" s="218" t="s">
        <v>1</v>
      </c>
      <c r="F208" s="219" t="s">
        <v>160</v>
      </c>
      <c r="G208" s="217"/>
      <c r="H208" s="220">
        <v>31.74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158</v>
      </c>
      <c r="AU208" s="226" t="s">
        <v>81</v>
      </c>
      <c r="AV208" s="14" t="s">
        <v>156</v>
      </c>
      <c r="AW208" s="14" t="s">
        <v>29</v>
      </c>
      <c r="AX208" s="14" t="s">
        <v>81</v>
      </c>
      <c r="AY208" s="226" t="s">
        <v>148</v>
      </c>
    </row>
    <row r="209" spans="1:65" s="12" customFormat="1" ht="25.9" customHeight="1">
      <c r="B209" s="175"/>
      <c r="C209" s="176"/>
      <c r="D209" s="177" t="s">
        <v>72</v>
      </c>
      <c r="E209" s="178" t="s">
        <v>120</v>
      </c>
      <c r="F209" s="178" t="s">
        <v>540</v>
      </c>
      <c r="G209" s="176"/>
      <c r="H209" s="176"/>
      <c r="I209" s="179"/>
      <c r="J209" s="180">
        <f>BK209</f>
        <v>0</v>
      </c>
      <c r="K209" s="176"/>
      <c r="L209" s="181"/>
      <c r="M209" s="182"/>
      <c r="N209" s="183"/>
      <c r="O209" s="183"/>
      <c r="P209" s="184">
        <f>SUM(P210:P215)</f>
        <v>0</v>
      </c>
      <c r="Q209" s="183"/>
      <c r="R209" s="184">
        <f>SUM(R210:R215)</f>
        <v>0</v>
      </c>
      <c r="S209" s="183"/>
      <c r="T209" s="185">
        <f>SUM(T210:T215)</f>
        <v>0</v>
      </c>
      <c r="AR209" s="186" t="s">
        <v>149</v>
      </c>
      <c r="AT209" s="187" t="s">
        <v>72</v>
      </c>
      <c r="AU209" s="187" t="s">
        <v>73</v>
      </c>
      <c r="AY209" s="186" t="s">
        <v>148</v>
      </c>
      <c r="BK209" s="188">
        <f>SUM(BK210:BK215)</f>
        <v>0</v>
      </c>
    </row>
    <row r="210" spans="1:65" s="2" customFormat="1" ht="78" customHeight="1">
      <c r="A210" s="34"/>
      <c r="B210" s="35"/>
      <c r="C210" s="191" t="s">
        <v>310</v>
      </c>
      <c r="D210" s="191" t="s">
        <v>151</v>
      </c>
      <c r="E210" s="192" t="s">
        <v>541</v>
      </c>
      <c r="F210" s="193" t="s">
        <v>542</v>
      </c>
      <c r="G210" s="194" t="s">
        <v>181</v>
      </c>
      <c r="H210" s="195">
        <v>1</v>
      </c>
      <c r="I210" s="196"/>
      <c r="J210" s="197">
        <f>ROUND(I210*H210,2)</f>
        <v>0</v>
      </c>
      <c r="K210" s="193" t="s">
        <v>175</v>
      </c>
      <c r="L210" s="39"/>
      <c r="M210" s="198" t="s">
        <v>1</v>
      </c>
      <c r="N210" s="199" t="s">
        <v>38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156</v>
      </c>
      <c r="AT210" s="202" t="s">
        <v>151</v>
      </c>
      <c r="AU210" s="202" t="s">
        <v>81</v>
      </c>
      <c r="AY210" s="17" t="s">
        <v>148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81</v>
      </c>
      <c r="BK210" s="203">
        <f>ROUND(I210*H210,2)</f>
        <v>0</v>
      </c>
      <c r="BL210" s="17" t="s">
        <v>156</v>
      </c>
      <c r="BM210" s="202" t="s">
        <v>676</v>
      </c>
    </row>
    <row r="211" spans="1:65" s="13" customFormat="1">
      <c r="B211" s="204"/>
      <c r="C211" s="205"/>
      <c r="D211" s="206" t="s">
        <v>158</v>
      </c>
      <c r="E211" s="207" t="s">
        <v>1</v>
      </c>
      <c r="F211" s="208" t="s">
        <v>81</v>
      </c>
      <c r="G211" s="205"/>
      <c r="H211" s="209">
        <v>1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158</v>
      </c>
      <c r="AU211" s="215" t="s">
        <v>81</v>
      </c>
      <c r="AV211" s="13" t="s">
        <v>83</v>
      </c>
      <c r="AW211" s="13" t="s">
        <v>29</v>
      </c>
      <c r="AX211" s="13" t="s">
        <v>73</v>
      </c>
      <c r="AY211" s="215" t="s">
        <v>148</v>
      </c>
    </row>
    <row r="212" spans="1:65" s="14" customFormat="1">
      <c r="B212" s="216"/>
      <c r="C212" s="217"/>
      <c r="D212" s="206" t="s">
        <v>158</v>
      </c>
      <c r="E212" s="218" t="s">
        <v>1</v>
      </c>
      <c r="F212" s="219" t="s">
        <v>160</v>
      </c>
      <c r="G212" s="217"/>
      <c r="H212" s="220">
        <v>1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158</v>
      </c>
      <c r="AU212" s="226" t="s">
        <v>81</v>
      </c>
      <c r="AV212" s="14" t="s">
        <v>156</v>
      </c>
      <c r="AW212" s="14" t="s">
        <v>29</v>
      </c>
      <c r="AX212" s="14" t="s">
        <v>81</v>
      </c>
      <c r="AY212" s="226" t="s">
        <v>148</v>
      </c>
    </row>
    <row r="213" spans="1:65" s="2" customFormat="1" ht="24">
      <c r="A213" s="34"/>
      <c r="B213" s="35"/>
      <c r="C213" s="191" t="s">
        <v>315</v>
      </c>
      <c r="D213" s="191" t="s">
        <v>151</v>
      </c>
      <c r="E213" s="192" t="s">
        <v>630</v>
      </c>
      <c r="F213" s="193" t="s">
        <v>631</v>
      </c>
      <c r="G213" s="194" t="s">
        <v>632</v>
      </c>
      <c r="H213" s="195">
        <v>1</v>
      </c>
      <c r="I213" s="196"/>
      <c r="J213" s="197">
        <f>ROUND(I213*H213,2)</f>
        <v>0</v>
      </c>
      <c r="K213" s="193" t="s">
        <v>175</v>
      </c>
      <c r="L213" s="39"/>
      <c r="M213" s="198" t="s">
        <v>1</v>
      </c>
      <c r="N213" s="199" t="s">
        <v>38</v>
      </c>
      <c r="O213" s="71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2" t="s">
        <v>156</v>
      </c>
      <c r="AT213" s="202" t="s">
        <v>151</v>
      </c>
      <c r="AU213" s="202" t="s">
        <v>81</v>
      </c>
      <c r="AY213" s="17" t="s">
        <v>148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" t="s">
        <v>81</v>
      </c>
      <c r="BK213" s="203">
        <f>ROUND(I213*H213,2)</f>
        <v>0</v>
      </c>
      <c r="BL213" s="17" t="s">
        <v>156</v>
      </c>
      <c r="BM213" s="202" t="s">
        <v>677</v>
      </c>
    </row>
    <row r="214" spans="1:65" s="13" customFormat="1">
      <c r="B214" s="204"/>
      <c r="C214" s="205"/>
      <c r="D214" s="206" t="s">
        <v>158</v>
      </c>
      <c r="E214" s="207" t="s">
        <v>1</v>
      </c>
      <c r="F214" s="208" t="s">
        <v>81</v>
      </c>
      <c r="G214" s="205"/>
      <c r="H214" s="209">
        <v>1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158</v>
      </c>
      <c r="AU214" s="215" t="s">
        <v>81</v>
      </c>
      <c r="AV214" s="13" t="s">
        <v>83</v>
      </c>
      <c r="AW214" s="13" t="s">
        <v>29</v>
      </c>
      <c r="AX214" s="13" t="s">
        <v>73</v>
      </c>
      <c r="AY214" s="215" t="s">
        <v>148</v>
      </c>
    </row>
    <row r="215" spans="1:65" s="14" customFormat="1">
      <c r="B215" s="216"/>
      <c r="C215" s="217"/>
      <c r="D215" s="206" t="s">
        <v>158</v>
      </c>
      <c r="E215" s="218" t="s">
        <v>1</v>
      </c>
      <c r="F215" s="219" t="s">
        <v>160</v>
      </c>
      <c r="G215" s="217"/>
      <c r="H215" s="220">
        <v>1</v>
      </c>
      <c r="I215" s="221"/>
      <c r="J215" s="217"/>
      <c r="K215" s="217"/>
      <c r="L215" s="222"/>
      <c r="M215" s="247"/>
      <c r="N215" s="248"/>
      <c r="O215" s="248"/>
      <c r="P215" s="248"/>
      <c r="Q215" s="248"/>
      <c r="R215" s="248"/>
      <c r="S215" s="248"/>
      <c r="T215" s="249"/>
      <c r="AT215" s="226" t="s">
        <v>158</v>
      </c>
      <c r="AU215" s="226" t="s">
        <v>81</v>
      </c>
      <c r="AV215" s="14" t="s">
        <v>156</v>
      </c>
      <c r="AW215" s="14" t="s">
        <v>29</v>
      </c>
      <c r="AX215" s="14" t="s">
        <v>81</v>
      </c>
      <c r="AY215" s="226" t="s">
        <v>148</v>
      </c>
    </row>
    <row r="216" spans="1:65" s="2" customFormat="1" ht="6.95" customHeight="1">
      <c r="A216" s="34"/>
      <c r="B216" s="54"/>
      <c r="C216" s="55"/>
      <c r="D216" s="55"/>
      <c r="E216" s="55"/>
      <c r="F216" s="55"/>
      <c r="G216" s="55"/>
      <c r="H216" s="55"/>
      <c r="I216" s="55"/>
      <c r="J216" s="55"/>
      <c r="K216" s="55"/>
      <c r="L216" s="39"/>
      <c r="M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</row>
  </sheetData>
  <sheetProtection algorithmName="SHA-512" hashValue="Tz3Sb6G5/f/aGw+osGl9QhDq68flNPf3n/bZUmLOytkZ+VNdw11Xeok7/km6TkJCaY1kZ04NjIjD7+57RigiuQ==" saltValue="dAXSxcg5enB2fijW60ayXQ==" spinCount="100000" sheet="1" objects="1" scenarios="1" formatColumns="0" formatRows="0" autoFilter="0"/>
  <autoFilter ref="C127:K215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topLeftCell="A132" workbookViewId="0">
      <selection activeCell="I139" sqref="I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103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ht="12.75">
      <c r="B8" s="20"/>
      <c r="D8" s="119" t="s">
        <v>123</v>
      </c>
      <c r="L8" s="20"/>
    </row>
    <row r="9" spans="1:46" s="1" customFormat="1" ht="16.5" customHeight="1">
      <c r="B9" s="20"/>
      <c r="E9" s="300" t="s">
        <v>544</v>
      </c>
      <c r="F9" s="269"/>
      <c r="G9" s="269"/>
      <c r="H9" s="269"/>
      <c r="L9" s="20"/>
    </row>
    <row r="10" spans="1:46" s="1" customFormat="1" ht="12" customHeight="1">
      <c r="B10" s="20"/>
      <c r="D10" s="119" t="s">
        <v>545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546</v>
      </c>
      <c r="F11" s="303"/>
      <c r="G11" s="303"/>
      <c r="H11" s="30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547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02" t="s">
        <v>678</v>
      </c>
      <c r="F13" s="303"/>
      <c r="G13" s="303"/>
      <c r="H13" s="303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30. 10. 2020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04" t="str">
        <f>'Rekapitulace stavby'!E14</f>
        <v>Vyplň údaj</v>
      </c>
      <c r="F22" s="305"/>
      <c r="G22" s="305"/>
      <c r="H22" s="305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06" t="s">
        <v>1</v>
      </c>
      <c r="F31" s="306"/>
      <c r="G31" s="306"/>
      <c r="H31" s="306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ROUND(J128,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ROUND((SUM(BE128:BE226)),  2)</f>
        <v>0</v>
      </c>
      <c r="G37" s="34"/>
      <c r="H37" s="34"/>
      <c r="I37" s="130">
        <v>0.21</v>
      </c>
      <c r="J37" s="129">
        <f>ROUND(((SUM(BE128:BE226))*I37),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ROUND((SUM(BF128:BF226)),  2)</f>
        <v>0</v>
      </c>
      <c r="G38" s="34"/>
      <c r="H38" s="34"/>
      <c r="I38" s="130">
        <v>0.15</v>
      </c>
      <c r="J38" s="129">
        <f>ROUND(((SUM(BF128:BF226))*I38),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ROUND((SUM(BG128:BG226)),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ROUND((SUM(BH128:BH226)),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ROUND((SUM(BI128:BI226)),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298" t="s">
        <v>544</v>
      </c>
      <c r="F87" s="285"/>
      <c r="G87" s="285"/>
      <c r="H87" s="285"/>
      <c r="I87" s="22"/>
      <c r="J87" s="22"/>
      <c r="K87" s="22"/>
      <c r="L87" s="20"/>
    </row>
    <row r="88" spans="1:31" s="1" customFormat="1" ht="12" customHeight="1">
      <c r="B88" s="21"/>
      <c r="C88" s="29" t="s">
        <v>545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07" t="s">
        <v>546</v>
      </c>
      <c r="F89" s="297"/>
      <c r="G89" s="297"/>
      <c r="H89" s="29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547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3" t="str">
        <f>E13</f>
        <v>03 - P 2255 T km 37,788 v SČ</v>
      </c>
      <c r="F91" s="297"/>
      <c r="G91" s="297"/>
      <c r="H91" s="29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30. 10. 2020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126</v>
      </c>
      <c r="D98" s="150"/>
      <c r="E98" s="150"/>
      <c r="F98" s="150"/>
      <c r="G98" s="150"/>
      <c r="H98" s="150"/>
      <c r="I98" s="150"/>
      <c r="J98" s="151" t="s">
        <v>127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128</v>
      </c>
      <c r="D100" s="36"/>
      <c r="E100" s="36"/>
      <c r="F100" s="36"/>
      <c r="G100" s="36"/>
      <c r="H100" s="36"/>
      <c r="I100" s="36"/>
      <c r="J100" s="84">
        <f>J128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129</v>
      </c>
    </row>
    <row r="101" spans="1:47" s="9" customFormat="1" ht="24.95" customHeight="1">
      <c r="B101" s="153"/>
      <c r="C101" s="154"/>
      <c r="D101" s="155" t="s">
        <v>130</v>
      </c>
      <c r="E101" s="156"/>
      <c r="F101" s="156"/>
      <c r="G101" s="156"/>
      <c r="H101" s="156"/>
      <c r="I101" s="156"/>
      <c r="J101" s="157">
        <f>J129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131</v>
      </c>
      <c r="E102" s="161"/>
      <c r="F102" s="161"/>
      <c r="G102" s="161"/>
      <c r="H102" s="161"/>
      <c r="I102" s="161"/>
      <c r="J102" s="162">
        <f>J130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132</v>
      </c>
      <c r="E103" s="156"/>
      <c r="F103" s="156"/>
      <c r="G103" s="156"/>
      <c r="H103" s="156"/>
      <c r="I103" s="156"/>
      <c r="J103" s="157">
        <f>J202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358</v>
      </c>
      <c r="E104" s="156"/>
      <c r="F104" s="156"/>
      <c r="G104" s="156"/>
      <c r="H104" s="156"/>
      <c r="I104" s="156"/>
      <c r="J104" s="157">
        <f>J220</f>
        <v>0</v>
      </c>
      <c r="K104" s="154"/>
      <c r="L104" s="158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133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298" t="str">
        <f>E7</f>
        <v>10 - Oprava trati v úseku Noutonice -  Podlešín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123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1" customFormat="1" ht="16.5" customHeight="1">
      <c r="B116" s="21"/>
      <c r="C116" s="22"/>
      <c r="D116" s="22"/>
      <c r="E116" s="298" t="s">
        <v>544</v>
      </c>
      <c r="F116" s="285"/>
      <c r="G116" s="285"/>
      <c r="H116" s="285"/>
      <c r="I116" s="22"/>
      <c r="J116" s="22"/>
      <c r="K116" s="22"/>
      <c r="L116" s="20"/>
    </row>
    <row r="117" spans="1:63" s="1" customFormat="1" ht="12" customHeight="1">
      <c r="B117" s="21"/>
      <c r="C117" s="29" t="s">
        <v>545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07" t="s">
        <v>546</v>
      </c>
      <c r="F118" s="297"/>
      <c r="G118" s="297"/>
      <c r="H118" s="29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547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93" t="str">
        <f>E13</f>
        <v>03 - P 2255 T km 37,788 v SČ</v>
      </c>
      <c r="F120" s="297"/>
      <c r="G120" s="297"/>
      <c r="H120" s="297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F16</f>
        <v xml:space="preserve"> </v>
      </c>
      <c r="G122" s="36"/>
      <c r="H122" s="36"/>
      <c r="I122" s="29" t="s">
        <v>22</v>
      </c>
      <c r="J122" s="66" t="str">
        <f>IF(J16="","",J16)</f>
        <v>30. 10. 2020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E19</f>
        <v xml:space="preserve"> </v>
      </c>
      <c r="G124" s="36"/>
      <c r="H124" s="36"/>
      <c r="I124" s="29" t="s">
        <v>30</v>
      </c>
      <c r="J124" s="32" t="str">
        <f>E25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27</v>
      </c>
      <c r="D125" s="36"/>
      <c r="E125" s="36"/>
      <c r="F125" s="27" t="str">
        <f>IF(E22="","",E22)</f>
        <v>Vyplň údaj</v>
      </c>
      <c r="G125" s="36"/>
      <c r="H125" s="36"/>
      <c r="I125" s="29" t="s">
        <v>31</v>
      </c>
      <c r="J125" s="32" t="str">
        <f>E28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134</v>
      </c>
      <c r="D127" s="167" t="s">
        <v>58</v>
      </c>
      <c r="E127" s="167" t="s">
        <v>54</v>
      </c>
      <c r="F127" s="167" t="s">
        <v>55</v>
      </c>
      <c r="G127" s="167" t="s">
        <v>135</v>
      </c>
      <c r="H127" s="167" t="s">
        <v>136</v>
      </c>
      <c r="I127" s="167" t="s">
        <v>137</v>
      </c>
      <c r="J127" s="167" t="s">
        <v>127</v>
      </c>
      <c r="K127" s="168" t="s">
        <v>138</v>
      </c>
      <c r="L127" s="169"/>
      <c r="M127" s="75" t="s">
        <v>1</v>
      </c>
      <c r="N127" s="76" t="s">
        <v>37</v>
      </c>
      <c r="O127" s="76" t="s">
        <v>139</v>
      </c>
      <c r="P127" s="76" t="s">
        <v>140</v>
      </c>
      <c r="Q127" s="76" t="s">
        <v>141</v>
      </c>
      <c r="R127" s="76" t="s">
        <v>142</v>
      </c>
      <c r="S127" s="76" t="s">
        <v>143</v>
      </c>
      <c r="T127" s="77" t="s">
        <v>144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145</v>
      </c>
      <c r="D128" s="36"/>
      <c r="E128" s="36"/>
      <c r="F128" s="36"/>
      <c r="G128" s="36"/>
      <c r="H128" s="36"/>
      <c r="I128" s="36"/>
      <c r="J128" s="170">
        <f>BK128</f>
        <v>0</v>
      </c>
      <c r="K128" s="36"/>
      <c r="L128" s="39"/>
      <c r="M128" s="78"/>
      <c r="N128" s="171"/>
      <c r="O128" s="79"/>
      <c r="P128" s="172">
        <f>P129+P202+P220</f>
        <v>0</v>
      </c>
      <c r="Q128" s="79"/>
      <c r="R128" s="172">
        <f>R129+R202+R220</f>
        <v>60.790239999999997</v>
      </c>
      <c r="S128" s="79"/>
      <c r="T128" s="173">
        <f>T129+T202+T220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72</v>
      </c>
      <c r="AU128" s="17" t="s">
        <v>129</v>
      </c>
      <c r="BK128" s="174">
        <f>BK129+BK202+BK220</f>
        <v>0</v>
      </c>
    </row>
    <row r="129" spans="1:65" s="12" customFormat="1" ht="25.9" customHeight="1">
      <c r="B129" s="175"/>
      <c r="C129" s="176"/>
      <c r="D129" s="177" t="s">
        <v>72</v>
      </c>
      <c r="E129" s="178" t="s">
        <v>146</v>
      </c>
      <c r="F129" s="178" t="s">
        <v>147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</f>
        <v>0</v>
      </c>
      <c r="Q129" s="183"/>
      <c r="R129" s="184">
        <f>R130</f>
        <v>60.790239999999997</v>
      </c>
      <c r="S129" s="183"/>
      <c r="T129" s="185">
        <f>T130</f>
        <v>0</v>
      </c>
      <c r="AR129" s="186" t="s">
        <v>81</v>
      </c>
      <c r="AT129" s="187" t="s">
        <v>72</v>
      </c>
      <c r="AU129" s="187" t="s">
        <v>73</v>
      </c>
      <c r="AY129" s="186" t="s">
        <v>148</v>
      </c>
      <c r="BK129" s="188">
        <f>BK130</f>
        <v>0</v>
      </c>
    </row>
    <row r="130" spans="1:65" s="12" customFormat="1" ht="22.9" customHeight="1">
      <c r="B130" s="175"/>
      <c r="C130" s="176"/>
      <c r="D130" s="177" t="s">
        <v>72</v>
      </c>
      <c r="E130" s="189" t="s">
        <v>149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SUM(P131:P201)</f>
        <v>0</v>
      </c>
      <c r="Q130" s="183"/>
      <c r="R130" s="184">
        <f>SUM(R131:R201)</f>
        <v>60.790239999999997</v>
      </c>
      <c r="S130" s="183"/>
      <c r="T130" s="185">
        <f>SUM(T131:T201)</f>
        <v>0</v>
      </c>
      <c r="AR130" s="186" t="s">
        <v>81</v>
      </c>
      <c r="AT130" s="187" t="s">
        <v>72</v>
      </c>
      <c r="AU130" s="187" t="s">
        <v>81</v>
      </c>
      <c r="AY130" s="186" t="s">
        <v>148</v>
      </c>
      <c r="BK130" s="188">
        <f>SUM(BK131:BK201)</f>
        <v>0</v>
      </c>
    </row>
    <row r="131" spans="1:65" s="2" customFormat="1" ht="194.45" customHeight="1">
      <c r="A131" s="34"/>
      <c r="B131" s="35"/>
      <c r="C131" s="191" t="s">
        <v>81</v>
      </c>
      <c r="D131" s="191" t="s">
        <v>151</v>
      </c>
      <c r="E131" s="192" t="s">
        <v>549</v>
      </c>
      <c r="F131" s="193" t="s">
        <v>550</v>
      </c>
      <c r="G131" s="194" t="s">
        <v>163</v>
      </c>
      <c r="H131" s="195">
        <v>0.02</v>
      </c>
      <c r="I131" s="196"/>
      <c r="J131" s="197">
        <f>ROUND(I131*H131,2)</f>
        <v>0</v>
      </c>
      <c r="K131" s="193" t="s">
        <v>175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156</v>
      </c>
      <c r="AT131" s="202" t="s">
        <v>151</v>
      </c>
      <c r="AU131" s="202" t="s">
        <v>83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81</v>
      </c>
      <c r="BK131" s="203">
        <f>ROUND(I131*H131,2)</f>
        <v>0</v>
      </c>
      <c r="BL131" s="17" t="s">
        <v>156</v>
      </c>
      <c r="BM131" s="202" t="s">
        <v>679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636</v>
      </c>
      <c r="G132" s="205"/>
      <c r="H132" s="209">
        <v>0.02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83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0.02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158</v>
      </c>
      <c r="AU133" s="226" t="s">
        <v>83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21.75" customHeight="1">
      <c r="A134" s="34"/>
      <c r="B134" s="35"/>
      <c r="C134" s="227" t="s">
        <v>83</v>
      </c>
      <c r="D134" s="227" t="s">
        <v>171</v>
      </c>
      <c r="E134" s="228" t="s">
        <v>172</v>
      </c>
      <c r="F134" s="229" t="s">
        <v>173</v>
      </c>
      <c r="G134" s="230" t="s">
        <v>174</v>
      </c>
      <c r="H134" s="231">
        <v>28</v>
      </c>
      <c r="I134" s="232"/>
      <c r="J134" s="233">
        <f>ROUND(I134*H134,2)</f>
        <v>0</v>
      </c>
      <c r="K134" s="229" t="s">
        <v>175</v>
      </c>
      <c r="L134" s="234"/>
      <c r="M134" s="235" t="s">
        <v>1</v>
      </c>
      <c r="N134" s="236" t="s">
        <v>38</v>
      </c>
      <c r="O134" s="71"/>
      <c r="P134" s="200">
        <f>O134*H134</f>
        <v>0</v>
      </c>
      <c r="Q134" s="200">
        <v>1</v>
      </c>
      <c r="R134" s="200">
        <f>Q134*H134</f>
        <v>28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176</v>
      </c>
      <c r="AT134" s="202" t="s">
        <v>171</v>
      </c>
      <c r="AU134" s="202" t="s">
        <v>83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81</v>
      </c>
      <c r="BK134" s="203">
        <f>ROUND(I134*H134,2)</f>
        <v>0</v>
      </c>
      <c r="BL134" s="17" t="s">
        <v>156</v>
      </c>
      <c r="BM134" s="202" t="s">
        <v>680</v>
      </c>
    </row>
    <row r="135" spans="1:65" s="13" customFormat="1">
      <c r="B135" s="204"/>
      <c r="C135" s="205"/>
      <c r="D135" s="206" t="s">
        <v>158</v>
      </c>
      <c r="E135" s="207" t="s">
        <v>1</v>
      </c>
      <c r="F135" s="208" t="s">
        <v>681</v>
      </c>
      <c r="G135" s="205"/>
      <c r="H135" s="209">
        <v>28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158</v>
      </c>
      <c r="AU135" s="215" t="s">
        <v>83</v>
      </c>
      <c r="AV135" s="13" t="s">
        <v>83</v>
      </c>
      <c r="AW135" s="13" t="s">
        <v>29</v>
      </c>
      <c r="AX135" s="13" t="s">
        <v>73</v>
      </c>
      <c r="AY135" s="215" t="s">
        <v>148</v>
      </c>
    </row>
    <row r="136" spans="1:65" s="14" customFormat="1">
      <c r="B136" s="216"/>
      <c r="C136" s="217"/>
      <c r="D136" s="206" t="s">
        <v>158</v>
      </c>
      <c r="E136" s="218" t="s">
        <v>1</v>
      </c>
      <c r="F136" s="219" t="s">
        <v>160</v>
      </c>
      <c r="G136" s="217"/>
      <c r="H136" s="220">
        <v>28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158</v>
      </c>
      <c r="AU136" s="226" t="s">
        <v>83</v>
      </c>
      <c r="AV136" s="14" t="s">
        <v>156</v>
      </c>
      <c r="AW136" s="14" t="s">
        <v>29</v>
      </c>
      <c r="AX136" s="14" t="s">
        <v>81</v>
      </c>
      <c r="AY136" s="226" t="s">
        <v>148</v>
      </c>
    </row>
    <row r="137" spans="1:65" s="2" customFormat="1" ht="78" customHeight="1">
      <c r="A137" s="34"/>
      <c r="B137" s="35"/>
      <c r="C137" s="191" t="s">
        <v>96</v>
      </c>
      <c r="D137" s="191" t="s">
        <v>151</v>
      </c>
      <c r="E137" s="192" t="s">
        <v>555</v>
      </c>
      <c r="F137" s="193" t="s">
        <v>556</v>
      </c>
      <c r="G137" s="194" t="s">
        <v>163</v>
      </c>
      <c r="H137" s="195">
        <v>0.02</v>
      </c>
      <c r="I137" s="196"/>
      <c r="J137" s="197">
        <f>ROUND(I137*H137,2)</f>
        <v>0</v>
      </c>
      <c r="K137" s="193" t="s">
        <v>175</v>
      </c>
      <c r="L137" s="39"/>
      <c r="M137" s="198" t="s">
        <v>1</v>
      </c>
      <c r="N137" s="199" t="s">
        <v>38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156</v>
      </c>
      <c r="AT137" s="202" t="s">
        <v>151</v>
      </c>
      <c r="AU137" s="202" t="s">
        <v>83</v>
      </c>
      <c r="AY137" s="17" t="s">
        <v>148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81</v>
      </c>
      <c r="BK137" s="203">
        <f>ROUND(I137*H137,2)</f>
        <v>0</v>
      </c>
      <c r="BL137" s="17" t="s">
        <v>156</v>
      </c>
      <c r="BM137" s="202" t="s">
        <v>682</v>
      </c>
    </row>
    <row r="138" spans="1:65" s="13" customFormat="1">
      <c r="B138" s="204"/>
      <c r="C138" s="205"/>
      <c r="D138" s="206" t="s">
        <v>158</v>
      </c>
      <c r="E138" s="207" t="s">
        <v>1</v>
      </c>
      <c r="F138" s="208" t="s">
        <v>636</v>
      </c>
      <c r="G138" s="205"/>
      <c r="H138" s="209">
        <v>0.02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158</v>
      </c>
      <c r="AU138" s="215" t="s">
        <v>83</v>
      </c>
      <c r="AV138" s="13" t="s">
        <v>83</v>
      </c>
      <c r="AW138" s="13" t="s">
        <v>29</v>
      </c>
      <c r="AX138" s="13" t="s">
        <v>81</v>
      </c>
      <c r="AY138" s="215" t="s">
        <v>148</v>
      </c>
    </row>
    <row r="139" spans="1:65" s="2" customFormat="1" ht="21.75" customHeight="1">
      <c r="A139" s="34"/>
      <c r="B139" s="35"/>
      <c r="C139" s="227" t="s">
        <v>156</v>
      </c>
      <c r="D139" s="227" t="s">
        <v>171</v>
      </c>
      <c r="E139" s="228" t="s">
        <v>558</v>
      </c>
      <c r="F139" s="229" t="s">
        <v>559</v>
      </c>
      <c r="G139" s="230" t="s">
        <v>181</v>
      </c>
      <c r="H139" s="231">
        <v>23</v>
      </c>
      <c r="I139" s="250"/>
      <c r="J139" s="233">
        <f>ROUND(I139*H139,2)</f>
        <v>0</v>
      </c>
      <c r="K139" s="229" t="s">
        <v>175</v>
      </c>
      <c r="L139" s="234"/>
      <c r="M139" s="235" t="s">
        <v>1</v>
      </c>
      <c r="N139" s="236" t="s">
        <v>38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176</v>
      </c>
      <c r="AT139" s="202" t="s">
        <v>171</v>
      </c>
      <c r="AU139" s="202" t="s">
        <v>83</v>
      </c>
      <c r="AY139" s="17" t="s">
        <v>148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81</v>
      </c>
      <c r="BK139" s="203">
        <f>ROUND(I139*H139,2)</f>
        <v>0</v>
      </c>
      <c r="BL139" s="17" t="s">
        <v>156</v>
      </c>
      <c r="BM139" s="202" t="s">
        <v>683</v>
      </c>
    </row>
    <row r="140" spans="1:65" s="15" customFormat="1">
      <c r="B140" s="237"/>
      <c r="C140" s="238"/>
      <c r="D140" s="206" t="s">
        <v>158</v>
      </c>
      <c r="E140" s="239" t="s">
        <v>1</v>
      </c>
      <c r="F140" s="240" t="s">
        <v>194</v>
      </c>
      <c r="G140" s="238"/>
      <c r="H140" s="239" t="s">
        <v>1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AT140" s="246" t="s">
        <v>158</v>
      </c>
      <c r="AU140" s="246" t="s">
        <v>83</v>
      </c>
      <c r="AV140" s="15" t="s">
        <v>81</v>
      </c>
      <c r="AW140" s="15" t="s">
        <v>29</v>
      </c>
      <c r="AX140" s="15" t="s">
        <v>73</v>
      </c>
      <c r="AY140" s="246" t="s">
        <v>148</v>
      </c>
    </row>
    <row r="141" spans="1:65" s="13" customFormat="1">
      <c r="B141" s="204"/>
      <c r="C141" s="205"/>
      <c r="D141" s="206" t="s">
        <v>158</v>
      </c>
      <c r="E141" s="207" t="s">
        <v>1</v>
      </c>
      <c r="F141" s="208" t="s">
        <v>301</v>
      </c>
      <c r="G141" s="205"/>
      <c r="H141" s="209">
        <v>23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158</v>
      </c>
      <c r="AU141" s="215" t="s">
        <v>83</v>
      </c>
      <c r="AV141" s="13" t="s">
        <v>83</v>
      </c>
      <c r="AW141" s="13" t="s">
        <v>29</v>
      </c>
      <c r="AX141" s="13" t="s">
        <v>73</v>
      </c>
      <c r="AY141" s="215" t="s">
        <v>148</v>
      </c>
    </row>
    <row r="142" spans="1:65" s="14" customFormat="1">
      <c r="B142" s="216"/>
      <c r="C142" s="217"/>
      <c r="D142" s="206" t="s">
        <v>158</v>
      </c>
      <c r="E142" s="218" t="s">
        <v>1</v>
      </c>
      <c r="F142" s="219" t="s">
        <v>160</v>
      </c>
      <c r="G142" s="217"/>
      <c r="H142" s="220">
        <v>23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158</v>
      </c>
      <c r="AU142" s="226" t="s">
        <v>83</v>
      </c>
      <c r="AV142" s="14" t="s">
        <v>156</v>
      </c>
      <c r="AW142" s="14" t="s">
        <v>29</v>
      </c>
      <c r="AX142" s="14" t="s">
        <v>81</v>
      </c>
      <c r="AY142" s="226" t="s">
        <v>148</v>
      </c>
    </row>
    <row r="143" spans="1:65" s="2" customFormat="1" ht="16.5" customHeight="1">
      <c r="A143" s="34"/>
      <c r="B143" s="35"/>
      <c r="C143" s="227" t="s">
        <v>149</v>
      </c>
      <c r="D143" s="227" t="s">
        <v>171</v>
      </c>
      <c r="E143" s="228" t="s">
        <v>561</v>
      </c>
      <c r="F143" s="229" t="s">
        <v>562</v>
      </c>
      <c r="G143" s="230" t="s">
        <v>198</v>
      </c>
      <c r="H143" s="231">
        <v>40</v>
      </c>
      <c r="I143" s="250"/>
      <c r="J143" s="233">
        <f>ROUND(I143*H143,2)</f>
        <v>0</v>
      </c>
      <c r="K143" s="229" t="s">
        <v>175</v>
      </c>
      <c r="L143" s="234"/>
      <c r="M143" s="235" t="s">
        <v>1</v>
      </c>
      <c r="N143" s="236" t="s">
        <v>38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176</v>
      </c>
      <c r="AT143" s="202" t="s">
        <v>171</v>
      </c>
      <c r="AU143" s="202" t="s">
        <v>83</v>
      </c>
      <c r="AY143" s="17" t="s">
        <v>148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81</v>
      </c>
      <c r="BK143" s="203">
        <f>ROUND(I143*H143,2)</f>
        <v>0</v>
      </c>
      <c r="BL143" s="17" t="s">
        <v>156</v>
      </c>
      <c r="BM143" s="202" t="s">
        <v>684</v>
      </c>
    </row>
    <row r="144" spans="1:65" s="15" customFormat="1">
      <c r="B144" s="237"/>
      <c r="C144" s="238"/>
      <c r="D144" s="206" t="s">
        <v>158</v>
      </c>
      <c r="E144" s="239" t="s">
        <v>1</v>
      </c>
      <c r="F144" s="240" t="s">
        <v>194</v>
      </c>
      <c r="G144" s="238"/>
      <c r="H144" s="239" t="s">
        <v>1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158</v>
      </c>
      <c r="AU144" s="246" t="s">
        <v>83</v>
      </c>
      <c r="AV144" s="15" t="s">
        <v>81</v>
      </c>
      <c r="AW144" s="15" t="s">
        <v>29</v>
      </c>
      <c r="AX144" s="15" t="s">
        <v>73</v>
      </c>
      <c r="AY144" s="246" t="s">
        <v>148</v>
      </c>
    </row>
    <row r="145" spans="1:65" s="13" customFormat="1">
      <c r="B145" s="204"/>
      <c r="C145" s="205"/>
      <c r="D145" s="206" t="s">
        <v>158</v>
      </c>
      <c r="E145" s="207" t="s">
        <v>1</v>
      </c>
      <c r="F145" s="208" t="s">
        <v>685</v>
      </c>
      <c r="G145" s="205"/>
      <c r="H145" s="209">
        <v>40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158</v>
      </c>
      <c r="AU145" s="215" t="s">
        <v>83</v>
      </c>
      <c r="AV145" s="13" t="s">
        <v>83</v>
      </c>
      <c r="AW145" s="13" t="s">
        <v>29</v>
      </c>
      <c r="AX145" s="13" t="s">
        <v>73</v>
      </c>
      <c r="AY145" s="215" t="s">
        <v>148</v>
      </c>
    </row>
    <row r="146" spans="1:65" s="14" customFormat="1">
      <c r="B146" s="216"/>
      <c r="C146" s="217"/>
      <c r="D146" s="206" t="s">
        <v>158</v>
      </c>
      <c r="E146" s="218" t="s">
        <v>1</v>
      </c>
      <c r="F146" s="219" t="s">
        <v>160</v>
      </c>
      <c r="G146" s="217"/>
      <c r="H146" s="220">
        <v>40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158</v>
      </c>
      <c r="AU146" s="226" t="s">
        <v>83</v>
      </c>
      <c r="AV146" s="14" t="s">
        <v>156</v>
      </c>
      <c r="AW146" s="14" t="s">
        <v>29</v>
      </c>
      <c r="AX146" s="14" t="s">
        <v>81</v>
      </c>
      <c r="AY146" s="226" t="s">
        <v>148</v>
      </c>
    </row>
    <row r="147" spans="1:65" s="2" customFormat="1" ht="24">
      <c r="A147" s="34"/>
      <c r="B147" s="35"/>
      <c r="C147" s="227" t="s">
        <v>185</v>
      </c>
      <c r="D147" s="227" t="s">
        <v>171</v>
      </c>
      <c r="E147" s="228" t="s">
        <v>565</v>
      </c>
      <c r="F147" s="229" t="s">
        <v>566</v>
      </c>
      <c r="G147" s="230" t="s">
        <v>181</v>
      </c>
      <c r="H147" s="231">
        <v>92</v>
      </c>
      <c r="I147" s="232"/>
      <c r="J147" s="233">
        <f>ROUND(I147*H147,2)</f>
        <v>0</v>
      </c>
      <c r="K147" s="229" t="s">
        <v>175</v>
      </c>
      <c r="L147" s="234"/>
      <c r="M147" s="235" t="s">
        <v>1</v>
      </c>
      <c r="N147" s="236" t="s">
        <v>38</v>
      </c>
      <c r="O147" s="71"/>
      <c r="P147" s="200">
        <f>O147*H147</f>
        <v>0</v>
      </c>
      <c r="Q147" s="200">
        <v>1.23E-3</v>
      </c>
      <c r="R147" s="200">
        <f>Q147*H147</f>
        <v>0.11316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176</v>
      </c>
      <c r="AT147" s="202" t="s">
        <v>171</v>
      </c>
      <c r="AU147" s="202" t="s">
        <v>83</v>
      </c>
      <c r="AY147" s="17" t="s">
        <v>148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81</v>
      </c>
      <c r="BK147" s="203">
        <f>ROUND(I147*H147,2)</f>
        <v>0</v>
      </c>
      <c r="BL147" s="17" t="s">
        <v>156</v>
      </c>
      <c r="BM147" s="202" t="s">
        <v>686</v>
      </c>
    </row>
    <row r="148" spans="1:65" s="13" customFormat="1">
      <c r="B148" s="204"/>
      <c r="C148" s="205"/>
      <c r="D148" s="206" t="s">
        <v>158</v>
      </c>
      <c r="E148" s="207" t="s">
        <v>1</v>
      </c>
      <c r="F148" s="208" t="s">
        <v>687</v>
      </c>
      <c r="G148" s="205"/>
      <c r="H148" s="209">
        <v>92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158</v>
      </c>
      <c r="AU148" s="215" t="s">
        <v>83</v>
      </c>
      <c r="AV148" s="13" t="s">
        <v>83</v>
      </c>
      <c r="AW148" s="13" t="s">
        <v>29</v>
      </c>
      <c r="AX148" s="13" t="s">
        <v>73</v>
      </c>
      <c r="AY148" s="215" t="s">
        <v>148</v>
      </c>
    </row>
    <row r="149" spans="1:65" s="14" customFormat="1">
      <c r="B149" s="216"/>
      <c r="C149" s="217"/>
      <c r="D149" s="206" t="s">
        <v>158</v>
      </c>
      <c r="E149" s="218" t="s">
        <v>1</v>
      </c>
      <c r="F149" s="219" t="s">
        <v>160</v>
      </c>
      <c r="G149" s="217"/>
      <c r="H149" s="220">
        <v>92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158</v>
      </c>
      <c r="AU149" s="226" t="s">
        <v>83</v>
      </c>
      <c r="AV149" s="14" t="s">
        <v>156</v>
      </c>
      <c r="AW149" s="14" t="s">
        <v>29</v>
      </c>
      <c r="AX149" s="14" t="s">
        <v>81</v>
      </c>
      <c r="AY149" s="226" t="s">
        <v>148</v>
      </c>
    </row>
    <row r="150" spans="1:65" s="2" customFormat="1" ht="21.75" customHeight="1">
      <c r="A150" s="34"/>
      <c r="B150" s="35"/>
      <c r="C150" s="227" t="s">
        <v>190</v>
      </c>
      <c r="D150" s="227" t="s">
        <v>171</v>
      </c>
      <c r="E150" s="228" t="s">
        <v>241</v>
      </c>
      <c r="F150" s="229" t="s">
        <v>242</v>
      </c>
      <c r="G150" s="230" t="s">
        <v>181</v>
      </c>
      <c r="H150" s="231">
        <v>46</v>
      </c>
      <c r="I150" s="250"/>
      <c r="J150" s="233">
        <f>ROUND(I150*H150,2)</f>
        <v>0</v>
      </c>
      <c r="K150" s="229" t="s">
        <v>175</v>
      </c>
      <c r="L150" s="234"/>
      <c r="M150" s="235" t="s">
        <v>1</v>
      </c>
      <c r="N150" s="236" t="s">
        <v>38</v>
      </c>
      <c r="O150" s="71"/>
      <c r="P150" s="200">
        <f>O150*H150</f>
        <v>0</v>
      </c>
      <c r="Q150" s="200">
        <v>1.8000000000000001E-4</v>
      </c>
      <c r="R150" s="200">
        <f>Q150*H150</f>
        <v>8.2800000000000009E-3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176</v>
      </c>
      <c r="AT150" s="202" t="s">
        <v>171</v>
      </c>
      <c r="AU150" s="202" t="s">
        <v>83</v>
      </c>
      <c r="AY150" s="17" t="s">
        <v>148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81</v>
      </c>
      <c r="BK150" s="203">
        <f>ROUND(I150*H150,2)</f>
        <v>0</v>
      </c>
      <c r="BL150" s="17" t="s">
        <v>156</v>
      </c>
      <c r="BM150" s="202" t="s">
        <v>688</v>
      </c>
    </row>
    <row r="151" spans="1:65" s="15" customFormat="1">
      <c r="B151" s="237"/>
      <c r="C151" s="238"/>
      <c r="D151" s="206" t="s">
        <v>158</v>
      </c>
      <c r="E151" s="239" t="s">
        <v>1</v>
      </c>
      <c r="F151" s="240" t="s">
        <v>194</v>
      </c>
      <c r="G151" s="238"/>
      <c r="H151" s="239" t="s">
        <v>1</v>
      </c>
      <c r="I151" s="241"/>
      <c r="J151" s="238"/>
      <c r="K151" s="238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158</v>
      </c>
      <c r="AU151" s="246" t="s">
        <v>83</v>
      </c>
      <c r="AV151" s="15" t="s">
        <v>81</v>
      </c>
      <c r="AW151" s="15" t="s">
        <v>29</v>
      </c>
      <c r="AX151" s="15" t="s">
        <v>73</v>
      </c>
      <c r="AY151" s="246" t="s">
        <v>148</v>
      </c>
    </row>
    <row r="152" spans="1:65" s="13" customFormat="1">
      <c r="B152" s="204"/>
      <c r="C152" s="205"/>
      <c r="D152" s="206" t="s">
        <v>158</v>
      </c>
      <c r="E152" s="207" t="s">
        <v>1</v>
      </c>
      <c r="F152" s="208" t="s">
        <v>689</v>
      </c>
      <c r="G152" s="205"/>
      <c r="H152" s="209">
        <v>46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158</v>
      </c>
      <c r="AU152" s="215" t="s">
        <v>83</v>
      </c>
      <c r="AV152" s="13" t="s">
        <v>83</v>
      </c>
      <c r="AW152" s="13" t="s">
        <v>29</v>
      </c>
      <c r="AX152" s="13" t="s">
        <v>73</v>
      </c>
      <c r="AY152" s="215" t="s">
        <v>148</v>
      </c>
    </row>
    <row r="153" spans="1:65" s="14" customFormat="1">
      <c r="B153" s="216"/>
      <c r="C153" s="217"/>
      <c r="D153" s="206" t="s">
        <v>158</v>
      </c>
      <c r="E153" s="218" t="s">
        <v>1</v>
      </c>
      <c r="F153" s="219" t="s">
        <v>160</v>
      </c>
      <c r="G153" s="217"/>
      <c r="H153" s="220">
        <v>46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158</v>
      </c>
      <c r="AU153" s="226" t="s">
        <v>83</v>
      </c>
      <c r="AV153" s="14" t="s">
        <v>156</v>
      </c>
      <c r="AW153" s="14" t="s">
        <v>29</v>
      </c>
      <c r="AX153" s="14" t="s">
        <v>81</v>
      </c>
      <c r="AY153" s="226" t="s">
        <v>148</v>
      </c>
    </row>
    <row r="154" spans="1:65" s="2" customFormat="1" ht="90" customHeight="1">
      <c r="A154" s="34"/>
      <c r="B154" s="35"/>
      <c r="C154" s="191" t="s">
        <v>176</v>
      </c>
      <c r="D154" s="191" t="s">
        <v>151</v>
      </c>
      <c r="E154" s="192" t="s">
        <v>571</v>
      </c>
      <c r="F154" s="193" t="s">
        <v>572</v>
      </c>
      <c r="G154" s="194" t="s">
        <v>163</v>
      </c>
      <c r="H154" s="195">
        <v>0.02</v>
      </c>
      <c r="I154" s="196"/>
      <c r="J154" s="197">
        <f>ROUND(I154*H154,2)</f>
        <v>0</v>
      </c>
      <c r="K154" s="193" t="s">
        <v>175</v>
      </c>
      <c r="L154" s="39"/>
      <c r="M154" s="198" t="s">
        <v>1</v>
      </c>
      <c r="N154" s="199" t="s">
        <v>38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156</v>
      </c>
      <c r="AT154" s="202" t="s">
        <v>151</v>
      </c>
      <c r="AU154" s="202" t="s">
        <v>83</v>
      </c>
      <c r="AY154" s="17" t="s">
        <v>148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81</v>
      </c>
      <c r="BK154" s="203">
        <f>ROUND(I154*H154,2)</f>
        <v>0</v>
      </c>
      <c r="BL154" s="17" t="s">
        <v>156</v>
      </c>
      <c r="BM154" s="202" t="s">
        <v>690</v>
      </c>
    </row>
    <row r="155" spans="1:65" s="13" customFormat="1">
      <c r="B155" s="204"/>
      <c r="C155" s="205"/>
      <c r="D155" s="206" t="s">
        <v>158</v>
      </c>
      <c r="E155" s="207" t="s">
        <v>1</v>
      </c>
      <c r="F155" s="208" t="s">
        <v>636</v>
      </c>
      <c r="G155" s="205"/>
      <c r="H155" s="209">
        <v>0.02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158</v>
      </c>
      <c r="AU155" s="215" t="s">
        <v>83</v>
      </c>
      <c r="AV155" s="13" t="s">
        <v>83</v>
      </c>
      <c r="AW155" s="13" t="s">
        <v>29</v>
      </c>
      <c r="AX155" s="13" t="s">
        <v>73</v>
      </c>
      <c r="AY155" s="215" t="s">
        <v>148</v>
      </c>
    </row>
    <row r="156" spans="1:65" s="14" customFormat="1">
      <c r="B156" s="216"/>
      <c r="C156" s="217"/>
      <c r="D156" s="206" t="s">
        <v>158</v>
      </c>
      <c r="E156" s="218" t="s">
        <v>1</v>
      </c>
      <c r="F156" s="219" t="s">
        <v>160</v>
      </c>
      <c r="G156" s="217"/>
      <c r="H156" s="220">
        <v>0.02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158</v>
      </c>
      <c r="AU156" s="226" t="s">
        <v>83</v>
      </c>
      <c r="AV156" s="14" t="s">
        <v>156</v>
      </c>
      <c r="AW156" s="14" t="s">
        <v>29</v>
      </c>
      <c r="AX156" s="14" t="s">
        <v>81</v>
      </c>
      <c r="AY156" s="226" t="s">
        <v>148</v>
      </c>
    </row>
    <row r="157" spans="1:65" s="2" customFormat="1" ht="134.25" customHeight="1">
      <c r="A157" s="34"/>
      <c r="B157" s="35"/>
      <c r="C157" s="191" t="s">
        <v>203</v>
      </c>
      <c r="D157" s="191" t="s">
        <v>151</v>
      </c>
      <c r="E157" s="192" t="s">
        <v>245</v>
      </c>
      <c r="F157" s="193" t="s">
        <v>246</v>
      </c>
      <c r="G157" s="194" t="s">
        <v>163</v>
      </c>
      <c r="H157" s="195">
        <v>0.3</v>
      </c>
      <c r="I157" s="196"/>
      <c r="J157" s="197">
        <f>ROUND(I157*H157,2)</f>
        <v>0</v>
      </c>
      <c r="K157" s="193" t="s">
        <v>175</v>
      </c>
      <c r="L157" s="39"/>
      <c r="M157" s="198" t="s">
        <v>1</v>
      </c>
      <c r="N157" s="199" t="s">
        <v>38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156</v>
      </c>
      <c r="AT157" s="202" t="s">
        <v>151</v>
      </c>
      <c r="AU157" s="202" t="s">
        <v>83</v>
      </c>
      <c r="AY157" s="17" t="s">
        <v>148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81</v>
      </c>
      <c r="BK157" s="203">
        <f>ROUND(I157*H157,2)</f>
        <v>0</v>
      </c>
      <c r="BL157" s="17" t="s">
        <v>156</v>
      </c>
      <c r="BM157" s="202" t="s">
        <v>691</v>
      </c>
    </row>
    <row r="158" spans="1:65" s="13" customFormat="1">
      <c r="B158" s="204"/>
      <c r="C158" s="205"/>
      <c r="D158" s="206" t="s">
        <v>158</v>
      </c>
      <c r="E158" s="207" t="s">
        <v>1</v>
      </c>
      <c r="F158" s="208" t="s">
        <v>692</v>
      </c>
      <c r="G158" s="205"/>
      <c r="H158" s="209">
        <v>0.3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158</v>
      </c>
      <c r="AU158" s="215" t="s">
        <v>83</v>
      </c>
      <c r="AV158" s="13" t="s">
        <v>83</v>
      </c>
      <c r="AW158" s="13" t="s">
        <v>29</v>
      </c>
      <c r="AX158" s="13" t="s">
        <v>73</v>
      </c>
      <c r="AY158" s="215" t="s">
        <v>148</v>
      </c>
    </row>
    <row r="159" spans="1:65" s="14" customFormat="1">
      <c r="B159" s="216"/>
      <c r="C159" s="217"/>
      <c r="D159" s="206" t="s">
        <v>158</v>
      </c>
      <c r="E159" s="218" t="s">
        <v>1</v>
      </c>
      <c r="F159" s="219" t="s">
        <v>160</v>
      </c>
      <c r="G159" s="217"/>
      <c r="H159" s="220">
        <v>0.3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158</v>
      </c>
      <c r="AU159" s="226" t="s">
        <v>83</v>
      </c>
      <c r="AV159" s="14" t="s">
        <v>156</v>
      </c>
      <c r="AW159" s="14" t="s">
        <v>29</v>
      </c>
      <c r="AX159" s="14" t="s">
        <v>81</v>
      </c>
      <c r="AY159" s="226" t="s">
        <v>148</v>
      </c>
    </row>
    <row r="160" spans="1:65" s="2" customFormat="1" ht="114.95" customHeight="1">
      <c r="A160" s="34"/>
      <c r="B160" s="35"/>
      <c r="C160" s="191" t="s">
        <v>209</v>
      </c>
      <c r="D160" s="191" t="s">
        <v>151</v>
      </c>
      <c r="E160" s="192" t="s">
        <v>576</v>
      </c>
      <c r="F160" s="193" t="s">
        <v>577</v>
      </c>
      <c r="G160" s="194" t="s">
        <v>253</v>
      </c>
      <c r="H160" s="195">
        <v>4</v>
      </c>
      <c r="I160" s="196"/>
      <c r="J160" s="197">
        <f>ROUND(I160*H160,2)</f>
        <v>0</v>
      </c>
      <c r="K160" s="193" t="s">
        <v>175</v>
      </c>
      <c r="L160" s="39"/>
      <c r="M160" s="198" t="s">
        <v>1</v>
      </c>
      <c r="N160" s="199" t="s">
        <v>38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156</v>
      </c>
      <c r="AT160" s="202" t="s">
        <v>151</v>
      </c>
      <c r="AU160" s="202" t="s">
        <v>83</v>
      </c>
      <c r="AY160" s="17" t="s">
        <v>148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81</v>
      </c>
      <c r="BK160" s="203">
        <f>ROUND(I160*H160,2)</f>
        <v>0</v>
      </c>
      <c r="BL160" s="17" t="s">
        <v>156</v>
      </c>
      <c r="BM160" s="202" t="s">
        <v>693</v>
      </c>
    </row>
    <row r="161" spans="1:65" s="13" customFormat="1">
      <c r="B161" s="204"/>
      <c r="C161" s="205"/>
      <c r="D161" s="206" t="s">
        <v>158</v>
      </c>
      <c r="E161" s="207" t="s">
        <v>1</v>
      </c>
      <c r="F161" s="208" t="s">
        <v>156</v>
      </c>
      <c r="G161" s="205"/>
      <c r="H161" s="209">
        <v>4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158</v>
      </c>
      <c r="AU161" s="215" t="s">
        <v>83</v>
      </c>
      <c r="AV161" s="13" t="s">
        <v>83</v>
      </c>
      <c r="AW161" s="13" t="s">
        <v>29</v>
      </c>
      <c r="AX161" s="13" t="s">
        <v>73</v>
      </c>
      <c r="AY161" s="215" t="s">
        <v>148</v>
      </c>
    </row>
    <row r="162" spans="1:65" s="14" customFormat="1">
      <c r="B162" s="216"/>
      <c r="C162" s="217"/>
      <c r="D162" s="206" t="s">
        <v>158</v>
      </c>
      <c r="E162" s="218" t="s">
        <v>1</v>
      </c>
      <c r="F162" s="219" t="s">
        <v>160</v>
      </c>
      <c r="G162" s="217"/>
      <c r="H162" s="220">
        <v>4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158</v>
      </c>
      <c r="AU162" s="226" t="s">
        <v>83</v>
      </c>
      <c r="AV162" s="14" t="s">
        <v>156</v>
      </c>
      <c r="AW162" s="14" t="s">
        <v>29</v>
      </c>
      <c r="AX162" s="14" t="s">
        <v>81</v>
      </c>
      <c r="AY162" s="226" t="s">
        <v>148</v>
      </c>
    </row>
    <row r="163" spans="1:65" s="2" customFormat="1" ht="101.25" customHeight="1">
      <c r="A163" s="34"/>
      <c r="B163" s="35"/>
      <c r="C163" s="191" t="s">
        <v>215</v>
      </c>
      <c r="D163" s="191" t="s">
        <v>151</v>
      </c>
      <c r="E163" s="192" t="s">
        <v>262</v>
      </c>
      <c r="F163" s="193" t="s">
        <v>263</v>
      </c>
      <c r="G163" s="194" t="s">
        <v>198</v>
      </c>
      <c r="H163" s="195">
        <v>120</v>
      </c>
      <c r="I163" s="196"/>
      <c r="J163" s="197">
        <f>ROUND(I163*H163,2)</f>
        <v>0</v>
      </c>
      <c r="K163" s="193" t="s">
        <v>175</v>
      </c>
      <c r="L163" s="39"/>
      <c r="M163" s="198" t="s">
        <v>1</v>
      </c>
      <c r="N163" s="199" t="s">
        <v>38</v>
      </c>
      <c r="O163" s="7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156</v>
      </c>
      <c r="AT163" s="202" t="s">
        <v>151</v>
      </c>
      <c r="AU163" s="202" t="s">
        <v>83</v>
      </c>
      <c r="AY163" s="17" t="s">
        <v>148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" t="s">
        <v>81</v>
      </c>
      <c r="BK163" s="203">
        <f>ROUND(I163*H163,2)</f>
        <v>0</v>
      </c>
      <c r="BL163" s="17" t="s">
        <v>156</v>
      </c>
      <c r="BM163" s="202" t="s">
        <v>694</v>
      </c>
    </row>
    <row r="164" spans="1:65" s="13" customFormat="1">
      <c r="B164" s="204"/>
      <c r="C164" s="205"/>
      <c r="D164" s="206" t="s">
        <v>158</v>
      </c>
      <c r="E164" s="207" t="s">
        <v>1</v>
      </c>
      <c r="F164" s="208" t="s">
        <v>580</v>
      </c>
      <c r="G164" s="205"/>
      <c r="H164" s="209">
        <v>120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158</v>
      </c>
      <c r="AU164" s="215" t="s">
        <v>83</v>
      </c>
      <c r="AV164" s="13" t="s">
        <v>83</v>
      </c>
      <c r="AW164" s="13" t="s">
        <v>29</v>
      </c>
      <c r="AX164" s="13" t="s">
        <v>73</v>
      </c>
      <c r="AY164" s="215" t="s">
        <v>148</v>
      </c>
    </row>
    <row r="165" spans="1:65" s="14" customFormat="1">
      <c r="B165" s="216"/>
      <c r="C165" s="217"/>
      <c r="D165" s="206" t="s">
        <v>158</v>
      </c>
      <c r="E165" s="218" t="s">
        <v>1</v>
      </c>
      <c r="F165" s="219" t="s">
        <v>160</v>
      </c>
      <c r="G165" s="217"/>
      <c r="H165" s="220">
        <v>120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158</v>
      </c>
      <c r="AU165" s="226" t="s">
        <v>83</v>
      </c>
      <c r="AV165" s="14" t="s">
        <v>156</v>
      </c>
      <c r="AW165" s="14" t="s">
        <v>29</v>
      </c>
      <c r="AX165" s="14" t="s">
        <v>81</v>
      </c>
      <c r="AY165" s="226" t="s">
        <v>148</v>
      </c>
    </row>
    <row r="166" spans="1:65" s="2" customFormat="1" ht="16.5" customHeight="1">
      <c r="A166" s="34"/>
      <c r="B166" s="35"/>
      <c r="C166" s="227" t="s">
        <v>220</v>
      </c>
      <c r="D166" s="227" t="s">
        <v>171</v>
      </c>
      <c r="E166" s="228" t="s">
        <v>581</v>
      </c>
      <c r="F166" s="229" t="s">
        <v>582</v>
      </c>
      <c r="G166" s="230" t="s">
        <v>198</v>
      </c>
      <c r="H166" s="231">
        <v>9</v>
      </c>
      <c r="I166" s="232"/>
      <c r="J166" s="233">
        <f>ROUND(I166*H166,2)</f>
        <v>0</v>
      </c>
      <c r="K166" s="229" t="s">
        <v>175</v>
      </c>
      <c r="L166" s="234"/>
      <c r="M166" s="235" t="s">
        <v>1</v>
      </c>
      <c r="N166" s="236" t="s">
        <v>38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176</v>
      </c>
      <c r="AT166" s="202" t="s">
        <v>171</v>
      </c>
      <c r="AU166" s="202" t="s">
        <v>83</v>
      </c>
      <c r="AY166" s="17" t="s">
        <v>148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81</v>
      </c>
      <c r="BK166" s="203">
        <f>ROUND(I166*H166,2)</f>
        <v>0</v>
      </c>
      <c r="BL166" s="17" t="s">
        <v>156</v>
      </c>
      <c r="BM166" s="202" t="s">
        <v>695</v>
      </c>
    </row>
    <row r="167" spans="1:65" s="13" customFormat="1">
      <c r="B167" s="204"/>
      <c r="C167" s="205"/>
      <c r="D167" s="206" t="s">
        <v>158</v>
      </c>
      <c r="E167" s="207" t="s">
        <v>1</v>
      </c>
      <c r="F167" s="208" t="s">
        <v>203</v>
      </c>
      <c r="G167" s="205"/>
      <c r="H167" s="209">
        <v>9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158</v>
      </c>
      <c r="AU167" s="215" t="s">
        <v>83</v>
      </c>
      <c r="AV167" s="13" t="s">
        <v>83</v>
      </c>
      <c r="AW167" s="13" t="s">
        <v>29</v>
      </c>
      <c r="AX167" s="13" t="s">
        <v>73</v>
      </c>
      <c r="AY167" s="215" t="s">
        <v>148</v>
      </c>
    </row>
    <row r="168" spans="1:65" s="14" customFormat="1">
      <c r="B168" s="216"/>
      <c r="C168" s="217"/>
      <c r="D168" s="206" t="s">
        <v>158</v>
      </c>
      <c r="E168" s="218" t="s">
        <v>1</v>
      </c>
      <c r="F168" s="219" t="s">
        <v>160</v>
      </c>
      <c r="G168" s="217"/>
      <c r="H168" s="220">
        <v>9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158</v>
      </c>
      <c r="AU168" s="226" t="s">
        <v>83</v>
      </c>
      <c r="AV168" s="14" t="s">
        <v>156</v>
      </c>
      <c r="AW168" s="14" t="s">
        <v>29</v>
      </c>
      <c r="AX168" s="14" t="s">
        <v>81</v>
      </c>
      <c r="AY168" s="226" t="s">
        <v>148</v>
      </c>
    </row>
    <row r="169" spans="1:65" s="2" customFormat="1" ht="60">
      <c r="A169" s="34"/>
      <c r="B169" s="35"/>
      <c r="C169" s="191" t="s">
        <v>235</v>
      </c>
      <c r="D169" s="191" t="s">
        <v>151</v>
      </c>
      <c r="E169" s="192" t="s">
        <v>584</v>
      </c>
      <c r="F169" s="193" t="s">
        <v>585</v>
      </c>
      <c r="G169" s="194" t="s">
        <v>198</v>
      </c>
      <c r="H169" s="195">
        <v>9</v>
      </c>
      <c r="I169" s="196"/>
      <c r="J169" s="197">
        <f>ROUND(I169*H169,2)</f>
        <v>0</v>
      </c>
      <c r="K169" s="193" t="s">
        <v>175</v>
      </c>
      <c r="L169" s="39"/>
      <c r="M169" s="198" t="s">
        <v>1</v>
      </c>
      <c r="N169" s="199" t="s">
        <v>38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156</v>
      </c>
      <c r="AT169" s="202" t="s">
        <v>151</v>
      </c>
      <c r="AU169" s="202" t="s">
        <v>83</v>
      </c>
      <c r="AY169" s="17" t="s">
        <v>148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81</v>
      </c>
      <c r="BK169" s="203">
        <f>ROUND(I169*H169,2)</f>
        <v>0</v>
      </c>
      <c r="BL169" s="17" t="s">
        <v>156</v>
      </c>
      <c r="BM169" s="202" t="s">
        <v>696</v>
      </c>
    </row>
    <row r="170" spans="1:65" s="13" customFormat="1">
      <c r="B170" s="204"/>
      <c r="C170" s="205"/>
      <c r="D170" s="206" t="s">
        <v>158</v>
      </c>
      <c r="E170" s="207" t="s">
        <v>1</v>
      </c>
      <c r="F170" s="208" t="s">
        <v>203</v>
      </c>
      <c r="G170" s="205"/>
      <c r="H170" s="209">
        <v>9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158</v>
      </c>
      <c r="AU170" s="215" t="s">
        <v>83</v>
      </c>
      <c r="AV170" s="13" t="s">
        <v>83</v>
      </c>
      <c r="AW170" s="13" t="s">
        <v>29</v>
      </c>
      <c r="AX170" s="13" t="s">
        <v>73</v>
      </c>
      <c r="AY170" s="215" t="s">
        <v>148</v>
      </c>
    </row>
    <row r="171" spans="1:65" s="14" customFormat="1">
      <c r="B171" s="216"/>
      <c r="C171" s="217"/>
      <c r="D171" s="206" t="s">
        <v>158</v>
      </c>
      <c r="E171" s="218" t="s">
        <v>1</v>
      </c>
      <c r="F171" s="219" t="s">
        <v>160</v>
      </c>
      <c r="G171" s="217"/>
      <c r="H171" s="220">
        <v>9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158</v>
      </c>
      <c r="AU171" s="226" t="s">
        <v>83</v>
      </c>
      <c r="AV171" s="14" t="s">
        <v>156</v>
      </c>
      <c r="AW171" s="14" t="s">
        <v>29</v>
      </c>
      <c r="AX171" s="14" t="s">
        <v>81</v>
      </c>
      <c r="AY171" s="226" t="s">
        <v>148</v>
      </c>
    </row>
    <row r="172" spans="1:65" s="2" customFormat="1" ht="48">
      <c r="A172" s="34"/>
      <c r="B172" s="35"/>
      <c r="C172" s="191" t="s">
        <v>240</v>
      </c>
      <c r="D172" s="191" t="s">
        <v>151</v>
      </c>
      <c r="E172" s="192" t="s">
        <v>588</v>
      </c>
      <c r="F172" s="193" t="s">
        <v>589</v>
      </c>
      <c r="G172" s="194" t="s">
        <v>198</v>
      </c>
      <c r="H172" s="195">
        <v>9</v>
      </c>
      <c r="I172" s="196"/>
      <c r="J172" s="197">
        <f>ROUND(I172*H172,2)</f>
        <v>0</v>
      </c>
      <c r="K172" s="193" t="s">
        <v>175</v>
      </c>
      <c r="L172" s="39"/>
      <c r="M172" s="198" t="s">
        <v>1</v>
      </c>
      <c r="N172" s="199" t="s">
        <v>38</v>
      </c>
      <c r="O172" s="71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156</v>
      </c>
      <c r="AT172" s="202" t="s">
        <v>151</v>
      </c>
      <c r="AU172" s="202" t="s">
        <v>83</v>
      </c>
      <c r="AY172" s="17" t="s">
        <v>148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81</v>
      </c>
      <c r="BK172" s="203">
        <f>ROUND(I172*H172,2)</f>
        <v>0</v>
      </c>
      <c r="BL172" s="17" t="s">
        <v>156</v>
      </c>
      <c r="BM172" s="202" t="s">
        <v>697</v>
      </c>
    </row>
    <row r="173" spans="1:65" s="13" customFormat="1">
      <c r="B173" s="204"/>
      <c r="C173" s="205"/>
      <c r="D173" s="206" t="s">
        <v>158</v>
      </c>
      <c r="E173" s="207" t="s">
        <v>1</v>
      </c>
      <c r="F173" s="208" t="s">
        <v>203</v>
      </c>
      <c r="G173" s="205"/>
      <c r="H173" s="209">
        <v>9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158</v>
      </c>
      <c r="AU173" s="215" t="s">
        <v>83</v>
      </c>
      <c r="AV173" s="13" t="s">
        <v>83</v>
      </c>
      <c r="AW173" s="13" t="s">
        <v>29</v>
      </c>
      <c r="AX173" s="13" t="s">
        <v>73</v>
      </c>
      <c r="AY173" s="215" t="s">
        <v>148</v>
      </c>
    </row>
    <row r="174" spans="1:65" s="14" customFormat="1">
      <c r="B174" s="216"/>
      <c r="C174" s="217"/>
      <c r="D174" s="206" t="s">
        <v>158</v>
      </c>
      <c r="E174" s="218" t="s">
        <v>1</v>
      </c>
      <c r="F174" s="219" t="s">
        <v>160</v>
      </c>
      <c r="G174" s="217"/>
      <c r="H174" s="220">
        <v>9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158</v>
      </c>
      <c r="AU174" s="226" t="s">
        <v>83</v>
      </c>
      <c r="AV174" s="14" t="s">
        <v>156</v>
      </c>
      <c r="AW174" s="14" t="s">
        <v>29</v>
      </c>
      <c r="AX174" s="14" t="s">
        <v>81</v>
      </c>
      <c r="AY174" s="226" t="s">
        <v>148</v>
      </c>
    </row>
    <row r="175" spans="1:65" s="2" customFormat="1" ht="36">
      <c r="A175" s="34"/>
      <c r="B175" s="35"/>
      <c r="C175" s="191" t="s">
        <v>8</v>
      </c>
      <c r="D175" s="191" t="s">
        <v>151</v>
      </c>
      <c r="E175" s="192" t="s">
        <v>591</v>
      </c>
      <c r="F175" s="193" t="s">
        <v>592</v>
      </c>
      <c r="G175" s="194" t="s">
        <v>198</v>
      </c>
      <c r="H175" s="195">
        <v>36</v>
      </c>
      <c r="I175" s="196"/>
      <c r="J175" s="197">
        <f>ROUND(I175*H175,2)</f>
        <v>0</v>
      </c>
      <c r="K175" s="193" t="s">
        <v>175</v>
      </c>
      <c r="L175" s="39"/>
      <c r="M175" s="198" t="s">
        <v>1</v>
      </c>
      <c r="N175" s="199" t="s">
        <v>38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156</v>
      </c>
      <c r="AT175" s="202" t="s">
        <v>151</v>
      </c>
      <c r="AU175" s="202" t="s">
        <v>83</v>
      </c>
      <c r="AY175" s="17" t="s">
        <v>148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81</v>
      </c>
      <c r="BK175" s="203">
        <f>ROUND(I175*H175,2)</f>
        <v>0</v>
      </c>
      <c r="BL175" s="17" t="s">
        <v>156</v>
      </c>
      <c r="BM175" s="202" t="s">
        <v>698</v>
      </c>
    </row>
    <row r="176" spans="1:65" s="13" customFormat="1">
      <c r="B176" s="204"/>
      <c r="C176" s="205"/>
      <c r="D176" s="206" t="s">
        <v>158</v>
      </c>
      <c r="E176" s="207" t="s">
        <v>1</v>
      </c>
      <c r="F176" s="208" t="s">
        <v>509</v>
      </c>
      <c r="G176" s="205"/>
      <c r="H176" s="209">
        <v>36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158</v>
      </c>
      <c r="AU176" s="215" t="s">
        <v>83</v>
      </c>
      <c r="AV176" s="13" t="s">
        <v>83</v>
      </c>
      <c r="AW176" s="13" t="s">
        <v>29</v>
      </c>
      <c r="AX176" s="13" t="s">
        <v>73</v>
      </c>
      <c r="AY176" s="215" t="s">
        <v>148</v>
      </c>
    </row>
    <row r="177" spans="1:65" s="14" customFormat="1">
      <c r="B177" s="216"/>
      <c r="C177" s="217"/>
      <c r="D177" s="206" t="s">
        <v>158</v>
      </c>
      <c r="E177" s="218" t="s">
        <v>1</v>
      </c>
      <c r="F177" s="219" t="s">
        <v>160</v>
      </c>
      <c r="G177" s="217"/>
      <c r="H177" s="220">
        <v>36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158</v>
      </c>
      <c r="AU177" s="226" t="s">
        <v>83</v>
      </c>
      <c r="AV177" s="14" t="s">
        <v>156</v>
      </c>
      <c r="AW177" s="14" t="s">
        <v>29</v>
      </c>
      <c r="AX177" s="14" t="s">
        <v>81</v>
      </c>
      <c r="AY177" s="226" t="s">
        <v>148</v>
      </c>
    </row>
    <row r="178" spans="1:65" s="2" customFormat="1" ht="55.5" customHeight="1">
      <c r="A178" s="34"/>
      <c r="B178" s="35"/>
      <c r="C178" s="191" t="s">
        <v>250</v>
      </c>
      <c r="D178" s="191" t="s">
        <v>151</v>
      </c>
      <c r="E178" s="192" t="s">
        <v>594</v>
      </c>
      <c r="F178" s="193" t="s">
        <v>595</v>
      </c>
      <c r="G178" s="194" t="s">
        <v>154</v>
      </c>
      <c r="H178" s="195">
        <v>56</v>
      </c>
      <c r="I178" s="196"/>
      <c r="J178" s="197">
        <f>ROUND(I178*H178,2)</f>
        <v>0</v>
      </c>
      <c r="K178" s="193" t="s">
        <v>175</v>
      </c>
      <c r="L178" s="39"/>
      <c r="M178" s="198" t="s">
        <v>1</v>
      </c>
      <c r="N178" s="199" t="s">
        <v>38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156</v>
      </c>
      <c r="AT178" s="202" t="s">
        <v>151</v>
      </c>
      <c r="AU178" s="202" t="s">
        <v>83</v>
      </c>
      <c r="AY178" s="17" t="s">
        <v>148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81</v>
      </c>
      <c r="BK178" s="203">
        <f>ROUND(I178*H178,2)</f>
        <v>0</v>
      </c>
      <c r="BL178" s="17" t="s">
        <v>156</v>
      </c>
      <c r="BM178" s="202" t="s">
        <v>699</v>
      </c>
    </row>
    <row r="179" spans="1:65" s="13" customFormat="1">
      <c r="B179" s="204"/>
      <c r="C179" s="205"/>
      <c r="D179" s="206" t="s">
        <v>158</v>
      </c>
      <c r="E179" s="207" t="s">
        <v>1</v>
      </c>
      <c r="F179" s="208" t="s">
        <v>700</v>
      </c>
      <c r="G179" s="205"/>
      <c r="H179" s="209">
        <v>56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158</v>
      </c>
      <c r="AU179" s="215" t="s">
        <v>83</v>
      </c>
      <c r="AV179" s="13" t="s">
        <v>83</v>
      </c>
      <c r="AW179" s="13" t="s">
        <v>29</v>
      </c>
      <c r="AX179" s="13" t="s">
        <v>73</v>
      </c>
      <c r="AY179" s="215" t="s">
        <v>148</v>
      </c>
    </row>
    <row r="180" spans="1:65" s="14" customFormat="1">
      <c r="B180" s="216"/>
      <c r="C180" s="217"/>
      <c r="D180" s="206" t="s">
        <v>158</v>
      </c>
      <c r="E180" s="218" t="s">
        <v>1</v>
      </c>
      <c r="F180" s="219" t="s">
        <v>160</v>
      </c>
      <c r="G180" s="217"/>
      <c r="H180" s="220">
        <v>56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158</v>
      </c>
      <c r="AU180" s="226" t="s">
        <v>83</v>
      </c>
      <c r="AV180" s="14" t="s">
        <v>156</v>
      </c>
      <c r="AW180" s="14" t="s">
        <v>29</v>
      </c>
      <c r="AX180" s="14" t="s">
        <v>81</v>
      </c>
      <c r="AY180" s="226" t="s">
        <v>148</v>
      </c>
    </row>
    <row r="181" spans="1:65" s="2" customFormat="1" ht="78" customHeight="1">
      <c r="A181" s="34"/>
      <c r="B181" s="35"/>
      <c r="C181" s="191" t="s">
        <v>256</v>
      </c>
      <c r="D181" s="191" t="s">
        <v>151</v>
      </c>
      <c r="E181" s="192" t="s">
        <v>598</v>
      </c>
      <c r="F181" s="193" t="s">
        <v>599</v>
      </c>
      <c r="G181" s="194" t="s">
        <v>154</v>
      </c>
      <c r="H181" s="195">
        <v>49</v>
      </c>
      <c r="I181" s="196"/>
      <c r="J181" s="197">
        <f>ROUND(I181*H181,2)</f>
        <v>0</v>
      </c>
      <c r="K181" s="193" t="s">
        <v>175</v>
      </c>
      <c r="L181" s="39"/>
      <c r="M181" s="198" t="s">
        <v>1</v>
      </c>
      <c r="N181" s="199" t="s">
        <v>38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156</v>
      </c>
      <c r="AT181" s="202" t="s">
        <v>151</v>
      </c>
      <c r="AU181" s="202" t="s">
        <v>83</v>
      </c>
      <c r="AY181" s="17" t="s">
        <v>148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81</v>
      </c>
      <c r="BK181" s="203">
        <f>ROUND(I181*H181,2)</f>
        <v>0</v>
      </c>
      <c r="BL181" s="17" t="s">
        <v>156</v>
      </c>
      <c r="BM181" s="202" t="s">
        <v>701</v>
      </c>
    </row>
    <row r="182" spans="1:65" s="13" customFormat="1">
      <c r="B182" s="204"/>
      <c r="C182" s="205"/>
      <c r="D182" s="206" t="s">
        <v>158</v>
      </c>
      <c r="E182" s="207" t="s">
        <v>1</v>
      </c>
      <c r="F182" s="208" t="s">
        <v>702</v>
      </c>
      <c r="G182" s="205"/>
      <c r="H182" s="209">
        <v>49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158</v>
      </c>
      <c r="AU182" s="215" t="s">
        <v>83</v>
      </c>
      <c r="AV182" s="13" t="s">
        <v>83</v>
      </c>
      <c r="AW182" s="13" t="s">
        <v>29</v>
      </c>
      <c r="AX182" s="13" t="s">
        <v>73</v>
      </c>
      <c r="AY182" s="215" t="s">
        <v>148</v>
      </c>
    </row>
    <row r="183" spans="1:65" s="14" customFormat="1">
      <c r="B183" s="216"/>
      <c r="C183" s="217"/>
      <c r="D183" s="206" t="s">
        <v>158</v>
      </c>
      <c r="E183" s="218" t="s">
        <v>1</v>
      </c>
      <c r="F183" s="219" t="s">
        <v>160</v>
      </c>
      <c r="G183" s="217"/>
      <c r="H183" s="220">
        <v>49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158</v>
      </c>
      <c r="AU183" s="226" t="s">
        <v>83</v>
      </c>
      <c r="AV183" s="14" t="s">
        <v>156</v>
      </c>
      <c r="AW183" s="14" t="s">
        <v>29</v>
      </c>
      <c r="AX183" s="14" t="s">
        <v>81</v>
      </c>
      <c r="AY183" s="226" t="s">
        <v>148</v>
      </c>
    </row>
    <row r="184" spans="1:65" s="2" customFormat="1" ht="21.75" customHeight="1">
      <c r="A184" s="34"/>
      <c r="B184" s="35"/>
      <c r="C184" s="227" t="s">
        <v>261</v>
      </c>
      <c r="D184" s="227" t="s">
        <v>171</v>
      </c>
      <c r="E184" s="228" t="s">
        <v>601</v>
      </c>
      <c r="F184" s="229" t="s">
        <v>602</v>
      </c>
      <c r="G184" s="230" t="s">
        <v>174</v>
      </c>
      <c r="H184" s="231">
        <v>16.905000000000001</v>
      </c>
      <c r="I184" s="232"/>
      <c r="J184" s="233">
        <f>ROUND(I184*H184,2)</f>
        <v>0</v>
      </c>
      <c r="K184" s="229" t="s">
        <v>175</v>
      </c>
      <c r="L184" s="234"/>
      <c r="M184" s="235" t="s">
        <v>1</v>
      </c>
      <c r="N184" s="236" t="s">
        <v>38</v>
      </c>
      <c r="O184" s="71"/>
      <c r="P184" s="200">
        <f>O184*H184</f>
        <v>0</v>
      </c>
      <c r="Q184" s="200">
        <v>1</v>
      </c>
      <c r="R184" s="200">
        <f>Q184*H184</f>
        <v>16.905000000000001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176</v>
      </c>
      <c r="AT184" s="202" t="s">
        <v>171</v>
      </c>
      <c r="AU184" s="202" t="s">
        <v>83</v>
      </c>
      <c r="AY184" s="17" t="s">
        <v>148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81</v>
      </c>
      <c r="BK184" s="203">
        <f>ROUND(I184*H184,2)</f>
        <v>0</v>
      </c>
      <c r="BL184" s="17" t="s">
        <v>156</v>
      </c>
      <c r="BM184" s="202" t="s">
        <v>703</v>
      </c>
    </row>
    <row r="185" spans="1:65" s="13" customFormat="1">
      <c r="B185" s="204"/>
      <c r="C185" s="205"/>
      <c r="D185" s="206" t="s">
        <v>158</v>
      </c>
      <c r="E185" s="207" t="s">
        <v>1</v>
      </c>
      <c r="F185" s="208" t="s">
        <v>704</v>
      </c>
      <c r="G185" s="205"/>
      <c r="H185" s="209">
        <v>16.905000000000001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158</v>
      </c>
      <c r="AU185" s="215" t="s">
        <v>83</v>
      </c>
      <c r="AV185" s="13" t="s">
        <v>83</v>
      </c>
      <c r="AW185" s="13" t="s">
        <v>29</v>
      </c>
      <c r="AX185" s="13" t="s">
        <v>73</v>
      </c>
      <c r="AY185" s="215" t="s">
        <v>148</v>
      </c>
    </row>
    <row r="186" spans="1:65" s="14" customFormat="1">
      <c r="B186" s="216"/>
      <c r="C186" s="217"/>
      <c r="D186" s="206" t="s">
        <v>158</v>
      </c>
      <c r="E186" s="218" t="s">
        <v>1</v>
      </c>
      <c r="F186" s="219" t="s">
        <v>160</v>
      </c>
      <c r="G186" s="217"/>
      <c r="H186" s="220">
        <v>16.905000000000001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158</v>
      </c>
      <c r="AU186" s="226" t="s">
        <v>83</v>
      </c>
      <c r="AV186" s="14" t="s">
        <v>156</v>
      </c>
      <c r="AW186" s="14" t="s">
        <v>29</v>
      </c>
      <c r="AX186" s="14" t="s">
        <v>81</v>
      </c>
      <c r="AY186" s="226" t="s">
        <v>148</v>
      </c>
    </row>
    <row r="187" spans="1:65" s="2" customFormat="1" ht="24">
      <c r="A187" s="34"/>
      <c r="B187" s="35"/>
      <c r="C187" s="227" t="s">
        <v>266</v>
      </c>
      <c r="D187" s="227" t="s">
        <v>171</v>
      </c>
      <c r="E187" s="228" t="s">
        <v>605</v>
      </c>
      <c r="F187" s="229" t="s">
        <v>606</v>
      </c>
      <c r="G187" s="230" t="s">
        <v>174</v>
      </c>
      <c r="H187" s="231">
        <v>5.6349999999999998</v>
      </c>
      <c r="I187" s="232"/>
      <c r="J187" s="233">
        <f>ROUND(I187*H187,2)</f>
        <v>0</v>
      </c>
      <c r="K187" s="229" t="s">
        <v>175</v>
      </c>
      <c r="L187" s="234"/>
      <c r="M187" s="235" t="s">
        <v>1</v>
      </c>
      <c r="N187" s="236" t="s">
        <v>38</v>
      </c>
      <c r="O187" s="71"/>
      <c r="P187" s="200">
        <f>O187*H187</f>
        <v>0</v>
      </c>
      <c r="Q187" s="200">
        <v>1</v>
      </c>
      <c r="R187" s="200">
        <f>Q187*H187</f>
        <v>5.6349999999999998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176</v>
      </c>
      <c r="AT187" s="202" t="s">
        <v>171</v>
      </c>
      <c r="AU187" s="202" t="s">
        <v>83</v>
      </c>
      <c r="AY187" s="17" t="s">
        <v>148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81</v>
      </c>
      <c r="BK187" s="203">
        <f>ROUND(I187*H187,2)</f>
        <v>0</v>
      </c>
      <c r="BL187" s="17" t="s">
        <v>156</v>
      </c>
      <c r="BM187" s="202" t="s">
        <v>705</v>
      </c>
    </row>
    <row r="188" spans="1:65" s="13" customFormat="1">
      <c r="B188" s="204"/>
      <c r="C188" s="205"/>
      <c r="D188" s="206" t="s">
        <v>158</v>
      </c>
      <c r="E188" s="207" t="s">
        <v>1</v>
      </c>
      <c r="F188" s="208" t="s">
        <v>706</v>
      </c>
      <c r="G188" s="205"/>
      <c r="H188" s="209">
        <v>5.6349999999999998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158</v>
      </c>
      <c r="AU188" s="215" t="s">
        <v>83</v>
      </c>
      <c r="AV188" s="13" t="s">
        <v>83</v>
      </c>
      <c r="AW188" s="13" t="s">
        <v>29</v>
      </c>
      <c r="AX188" s="13" t="s">
        <v>73</v>
      </c>
      <c r="AY188" s="215" t="s">
        <v>148</v>
      </c>
    </row>
    <row r="189" spans="1:65" s="14" customFormat="1">
      <c r="B189" s="216"/>
      <c r="C189" s="217"/>
      <c r="D189" s="206" t="s">
        <v>158</v>
      </c>
      <c r="E189" s="218" t="s">
        <v>1</v>
      </c>
      <c r="F189" s="219" t="s">
        <v>160</v>
      </c>
      <c r="G189" s="217"/>
      <c r="H189" s="220">
        <v>5.6349999999999998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158</v>
      </c>
      <c r="AU189" s="226" t="s">
        <v>83</v>
      </c>
      <c r="AV189" s="14" t="s">
        <v>156</v>
      </c>
      <c r="AW189" s="14" t="s">
        <v>29</v>
      </c>
      <c r="AX189" s="14" t="s">
        <v>81</v>
      </c>
      <c r="AY189" s="226" t="s">
        <v>148</v>
      </c>
    </row>
    <row r="190" spans="1:65" s="2" customFormat="1" ht="90" customHeight="1">
      <c r="A190" s="34"/>
      <c r="B190" s="35"/>
      <c r="C190" s="191" t="s">
        <v>271</v>
      </c>
      <c r="D190" s="191" t="s">
        <v>151</v>
      </c>
      <c r="E190" s="192" t="s">
        <v>707</v>
      </c>
      <c r="F190" s="193" t="s">
        <v>708</v>
      </c>
      <c r="G190" s="194" t="s">
        <v>198</v>
      </c>
      <c r="H190" s="195">
        <v>8</v>
      </c>
      <c r="I190" s="196"/>
      <c r="J190" s="197">
        <f>ROUND(I190*H190,2)</f>
        <v>0</v>
      </c>
      <c r="K190" s="193" t="s">
        <v>175</v>
      </c>
      <c r="L190" s="39"/>
      <c r="M190" s="198" t="s">
        <v>1</v>
      </c>
      <c r="N190" s="199" t="s">
        <v>38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156</v>
      </c>
      <c r="AT190" s="202" t="s">
        <v>151</v>
      </c>
      <c r="AU190" s="202" t="s">
        <v>83</v>
      </c>
      <c r="AY190" s="17" t="s">
        <v>148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81</v>
      </c>
      <c r="BK190" s="203">
        <f>ROUND(I190*H190,2)</f>
        <v>0</v>
      </c>
      <c r="BL190" s="17" t="s">
        <v>156</v>
      </c>
      <c r="BM190" s="202" t="s">
        <v>709</v>
      </c>
    </row>
    <row r="191" spans="1:65" s="13" customFormat="1">
      <c r="B191" s="204"/>
      <c r="C191" s="205"/>
      <c r="D191" s="206" t="s">
        <v>158</v>
      </c>
      <c r="E191" s="207" t="s">
        <v>1</v>
      </c>
      <c r="F191" s="208" t="s">
        <v>176</v>
      </c>
      <c r="G191" s="205"/>
      <c r="H191" s="209">
        <v>8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158</v>
      </c>
      <c r="AU191" s="215" t="s">
        <v>83</v>
      </c>
      <c r="AV191" s="13" t="s">
        <v>83</v>
      </c>
      <c r="AW191" s="13" t="s">
        <v>29</v>
      </c>
      <c r="AX191" s="13" t="s">
        <v>73</v>
      </c>
      <c r="AY191" s="215" t="s">
        <v>148</v>
      </c>
    </row>
    <row r="192" spans="1:65" s="14" customFormat="1">
      <c r="B192" s="216"/>
      <c r="C192" s="217"/>
      <c r="D192" s="206" t="s">
        <v>158</v>
      </c>
      <c r="E192" s="218" t="s">
        <v>1</v>
      </c>
      <c r="F192" s="219" t="s">
        <v>160</v>
      </c>
      <c r="G192" s="217"/>
      <c r="H192" s="220">
        <v>8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158</v>
      </c>
      <c r="AU192" s="226" t="s">
        <v>83</v>
      </c>
      <c r="AV192" s="14" t="s">
        <v>156</v>
      </c>
      <c r="AW192" s="14" t="s">
        <v>29</v>
      </c>
      <c r="AX192" s="14" t="s">
        <v>81</v>
      </c>
      <c r="AY192" s="226" t="s">
        <v>148</v>
      </c>
    </row>
    <row r="193" spans="1:65" s="2" customFormat="1" ht="16.5" customHeight="1">
      <c r="A193" s="34"/>
      <c r="B193" s="35"/>
      <c r="C193" s="227" t="s">
        <v>7</v>
      </c>
      <c r="D193" s="227" t="s">
        <v>171</v>
      </c>
      <c r="E193" s="228" t="s">
        <v>710</v>
      </c>
      <c r="F193" s="229" t="s">
        <v>711</v>
      </c>
      <c r="G193" s="230" t="s">
        <v>181</v>
      </c>
      <c r="H193" s="231">
        <v>8</v>
      </c>
      <c r="I193" s="232"/>
      <c r="J193" s="233">
        <f>ROUND(I193*H193,2)</f>
        <v>0</v>
      </c>
      <c r="K193" s="229" t="s">
        <v>175</v>
      </c>
      <c r="L193" s="234"/>
      <c r="M193" s="235" t="s">
        <v>1</v>
      </c>
      <c r="N193" s="236" t="s">
        <v>38</v>
      </c>
      <c r="O193" s="71"/>
      <c r="P193" s="200">
        <f>O193*H193</f>
        <v>0</v>
      </c>
      <c r="Q193" s="200">
        <v>0.93100000000000005</v>
      </c>
      <c r="R193" s="200">
        <f>Q193*H193</f>
        <v>7.4480000000000004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176</v>
      </c>
      <c r="AT193" s="202" t="s">
        <v>171</v>
      </c>
      <c r="AU193" s="202" t="s">
        <v>83</v>
      </c>
      <c r="AY193" s="17" t="s">
        <v>148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81</v>
      </c>
      <c r="BK193" s="203">
        <f>ROUND(I193*H193,2)</f>
        <v>0</v>
      </c>
      <c r="BL193" s="17" t="s">
        <v>156</v>
      </c>
      <c r="BM193" s="202" t="s">
        <v>712</v>
      </c>
    </row>
    <row r="194" spans="1:65" s="13" customFormat="1">
      <c r="B194" s="204"/>
      <c r="C194" s="205"/>
      <c r="D194" s="206" t="s">
        <v>158</v>
      </c>
      <c r="E194" s="207" t="s">
        <v>1</v>
      </c>
      <c r="F194" s="208" t="s">
        <v>713</v>
      </c>
      <c r="G194" s="205"/>
      <c r="H194" s="209">
        <v>8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158</v>
      </c>
      <c r="AU194" s="215" t="s">
        <v>83</v>
      </c>
      <c r="AV194" s="13" t="s">
        <v>83</v>
      </c>
      <c r="AW194" s="13" t="s">
        <v>29</v>
      </c>
      <c r="AX194" s="13" t="s">
        <v>73</v>
      </c>
      <c r="AY194" s="215" t="s">
        <v>148</v>
      </c>
    </row>
    <row r="195" spans="1:65" s="14" customFormat="1">
      <c r="B195" s="216"/>
      <c r="C195" s="217"/>
      <c r="D195" s="206" t="s">
        <v>158</v>
      </c>
      <c r="E195" s="218" t="s">
        <v>1</v>
      </c>
      <c r="F195" s="219" t="s">
        <v>160</v>
      </c>
      <c r="G195" s="217"/>
      <c r="H195" s="220">
        <v>8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158</v>
      </c>
      <c r="AU195" s="226" t="s">
        <v>83</v>
      </c>
      <c r="AV195" s="14" t="s">
        <v>156</v>
      </c>
      <c r="AW195" s="14" t="s">
        <v>29</v>
      </c>
      <c r="AX195" s="14" t="s">
        <v>81</v>
      </c>
      <c r="AY195" s="226" t="s">
        <v>148</v>
      </c>
    </row>
    <row r="196" spans="1:65" s="2" customFormat="1" ht="21.75" customHeight="1">
      <c r="A196" s="34"/>
      <c r="B196" s="35"/>
      <c r="C196" s="227" t="s">
        <v>296</v>
      </c>
      <c r="D196" s="227" t="s">
        <v>171</v>
      </c>
      <c r="E196" s="228" t="s">
        <v>311</v>
      </c>
      <c r="F196" s="229" t="s">
        <v>312</v>
      </c>
      <c r="G196" s="230" t="s">
        <v>168</v>
      </c>
      <c r="H196" s="231">
        <v>1.2</v>
      </c>
      <c r="I196" s="232"/>
      <c r="J196" s="233">
        <f>ROUND(I196*H196,2)</f>
        <v>0</v>
      </c>
      <c r="K196" s="229" t="s">
        <v>175</v>
      </c>
      <c r="L196" s="234"/>
      <c r="M196" s="235" t="s">
        <v>1</v>
      </c>
      <c r="N196" s="236" t="s">
        <v>38</v>
      </c>
      <c r="O196" s="71"/>
      <c r="P196" s="200">
        <f>O196*H196</f>
        <v>0</v>
      </c>
      <c r="Q196" s="200">
        <v>2.234</v>
      </c>
      <c r="R196" s="200">
        <f>Q196*H196</f>
        <v>2.6808000000000001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176</v>
      </c>
      <c r="AT196" s="202" t="s">
        <v>171</v>
      </c>
      <c r="AU196" s="202" t="s">
        <v>83</v>
      </c>
      <c r="AY196" s="17" t="s">
        <v>148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81</v>
      </c>
      <c r="BK196" s="203">
        <f>ROUND(I196*H196,2)</f>
        <v>0</v>
      </c>
      <c r="BL196" s="17" t="s">
        <v>156</v>
      </c>
      <c r="BM196" s="202" t="s">
        <v>714</v>
      </c>
    </row>
    <row r="197" spans="1:65" s="13" customFormat="1">
      <c r="B197" s="204"/>
      <c r="C197" s="205"/>
      <c r="D197" s="206" t="s">
        <v>158</v>
      </c>
      <c r="E197" s="207" t="s">
        <v>1</v>
      </c>
      <c r="F197" s="208" t="s">
        <v>715</v>
      </c>
      <c r="G197" s="205"/>
      <c r="H197" s="209">
        <v>1.2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158</v>
      </c>
      <c r="AU197" s="215" t="s">
        <v>83</v>
      </c>
      <c r="AV197" s="13" t="s">
        <v>83</v>
      </c>
      <c r="AW197" s="13" t="s">
        <v>29</v>
      </c>
      <c r="AX197" s="13" t="s">
        <v>73</v>
      </c>
      <c r="AY197" s="215" t="s">
        <v>148</v>
      </c>
    </row>
    <row r="198" spans="1:65" s="14" customFormat="1">
      <c r="B198" s="216"/>
      <c r="C198" s="217"/>
      <c r="D198" s="206" t="s">
        <v>158</v>
      </c>
      <c r="E198" s="218" t="s">
        <v>1</v>
      </c>
      <c r="F198" s="219" t="s">
        <v>160</v>
      </c>
      <c r="G198" s="217"/>
      <c r="H198" s="220">
        <v>1.2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158</v>
      </c>
      <c r="AU198" s="226" t="s">
        <v>83</v>
      </c>
      <c r="AV198" s="14" t="s">
        <v>156</v>
      </c>
      <c r="AW198" s="14" t="s">
        <v>29</v>
      </c>
      <c r="AX198" s="14" t="s">
        <v>81</v>
      </c>
      <c r="AY198" s="226" t="s">
        <v>148</v>
      </c>
    </row>
    <row r="199" spans="1:65" s="2" customFormat="1" ht="55.5" customHeight="1">
      <c r="A199" s="34"/>
      <c r="B199" s="35"/>
      <c r="C199" s="191" t="s">
        <v>301</v>
      </c>
      <c r="D199" s="191" t="s">
        <v>151</v>
      </c>
      <c r="E199" s="192" t="s">
        <v>716</v>
      </c>
      <c r="F199" s="193" t="s">
        <v>717</v>
      </c>
      <c r="G199" s="194" t="s">
        <v>168</v>
      </c>
      <c r="H199" s="195">
        <v>2</v>
      </c>
      <c r="I199" s="196"/>
      <c r="J199" s="197">
        <f>ROUND(I199*H199,2)</f>
        <v>0</v>
      </c>
      <c r="K199" s="193" t="s">
        <v>175</v>
      </c>
      <c r="L199" s="39"/>
      <c r="M199" s="198" t="s">
        <v>1</v>
      </c>
      <c r="N199" s="199" t="s">
        <v>38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156</v>
      </c>
      <c r="AT199" s="202" t="s">
        <v>151</v>
      </c>
      <c r="AU199" s="202" t="s">
        <v>83</v>
      </c>
      <c r="AY199" s="17" t="s">
        <v>148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81</v>
      </c>
      <c r="BK199" s="203">
        <f>ROUND(I199*H199,2)</f>
        <v>0</v>
      </c>
      <c r="BL199" s="17" t="s">
        <v>156</v>
      </c>
      <c r="BM199" s="202" t="s">
        <v>718</v>
      </c>
    </row>
    <row r="200" spans="1:65" s="13" customFormat="1">
      <c r="B200" s="204"/>
      <c r="C200" s="205"/>
      <c r="D200" s="206" t="s">
        <v>158</v>
      </c>
      <c r="E200" s="207" t="s">
        <v>1</v>
      </c>
      <c r="F200" s="208" t="s">
        <v>719</v>
      </c>
      <c r="G200" s="205"/>
      <c r="H200" s="209">
        <v>2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158</v>
      </c>
      <c r="AU200" s="215" t="s">
        <v>83</v>
      </c>
      <c r="AV200" s="13" t="s">
        <v>83</v>
      </c>
      <c r="AW200" s="13" t="s">
        <v>29</v>
      </c>
      <c r="AX200" s="13" t="s">
        <v>73</v>
      </c>
      <c r="AY200" s="215" t="s">
        <v>148</v>
      </c>
    </row>
    <row r="201" spans="1:65" s="14" customFormat="1">
      <c r="B201" s="216"/>
      <c r="C201" s="217"/>
      <c r="D201" s="206" t="s">
        <v>158</v>
      </c>
      <c r="E201" s="218" t="s">
        <v>1</v>
      </c>
      <c r="F201" s="219" t="s">
        <v>160</v>
      </c>
      <c r="G201" s="217"/>
      <c r="H201" s="220">
        <v>2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158</v>
      </c>
      <c r="AU201" s="226" t="s">
        <v>83</v>
      </c>
      <c r="AV201" s="14" t="s">
        <v>156</v>
      </c>
      <c r="AW201" s="14" t="s">
        <v>29</v>
      </c>
      <c r="AX201" s="14" t="s">
        <v>81</v>
      </c>
      <c r="AY201" s="226" t="s">
        <v>148</v>
      </c>
    </row>
    <row r="202" spans="1:65" s="12" customFormat="1" ht="25.9" customHeight="1">
      <c r="B202" s="175"/>
      <c r="C202" s="176"/>
      <c r="D202" s="177" t="s">
        <v>72</v>
      </c>
      <c r="E202" s="178" t="s">
        <v>335</v>
      </c>
      <c r="F202" s="178" t="s">
        <v>336</v>
      </c>
      <c r="G202" s="176"/>
      <c r="H202" s="176"/>
      <c r="I202" s="179"/>
      <c r="J202" s="180">
        <f>BK202</f>
        <v>0</v>
      </c>
      <c r="K202" s="176"/>
      <c r="L202" s="181"/>
      <c r="M202" s="182"/>
      <c r="N202" s="183"/>
      <c r="O202" s="183"/>
      <c r="P202" s="184">
        <f>SUM(P203:P219)</f>
        <v>0</v>
      </c>
      <c r="Q202" s="183"/>
      <c r="R202" s="184">
        <f>SUM(R203:R219)</f>
        <v>0</v>
      </c>
      <c r="S202" s="183"/>
      <c r="T202" s="185">
        <f>SUM(T203:T219)</f>
        <v>0</v>
      </c>
      <c r="AR202" s="186" t="s">
        <v>156</v>
      </c>
      <c r="AT202" s="187" t="s">
        <v>72</v>
      </c>
      <c r="AU202" s="187" t="s">
        <v>73</v>
      </c>
      <c r="AY202" s="186" t="s">
        <v>148</v>
      </c>
      <c r="BK202" s="188">
        <f>SUM(BK203:BK219)</f>
        <v>0</v>
      </c>
    </row>
    <row r="203" spans="1:65" s="2" customFormat="1" ht="189.75" customHeight="1">
      <c r="A203" s="34"/>
      <c r="B203" s="35"/>
      <c r="C203" s="191" t="s">
        <v>305</v>
      </c>
      <c r="D203" s="191" t="s">
        <v>151</v>
      </c>
      <c r="E203" s="192" t="s">
        <v>609</v>
      </c>
      <c r="F203" s="193" t="s">
        <v>610</v>
      </c>
      <c r="G203" s="194" t="s">
        <v>174</v>
      </c>
      <c r="H203" s="195">
        <v>76.680000000000007</v>
      </c>
      <c r="I203" s="196"/>
      <c r="J203" s="197">
        <f>ROUND(I203*H203,2)</f>
        <v>0</v>
      </c>
      <c r="K203" s="193" t="s">
        <v>175</v>
      </c>
      <c r="L203" s="39"/>
      <c r="M203" s="198" t="s">
        <v>1</v>
      </c>
      <c r="N203" s="199" t="s">
        <v>38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340</v>
      </c>
      <c r="AT203" s="202" t="s">
        <v>151</v>
      </c>
      <c r="AU203" s="202" t="s">
        <v>81</v>
      </c>
      <c r="AY203" s="17" t="s">
        <v>148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81</v>
      </c>
      <c r="BK203" s="203">
        <f>ROUND(I203*H203,2)</f>
        <v>0</v>
      </c>
      <c r="BL203" s="17" t="s">
        <v>340</v>
      </c>
      <c r="BM203" s="202" t="s">
        <v>720</v>
      </c>
    </row>
    <row r="204" spans="1:65" s="13" customFormat="1">
      <c r="B204" s="204"/>
      <c r="C204" s="205"/>
      <c r="D204" s="206" t="s">
        <v>158</v>
      </c>
      <c r="E204" s="207" t="s">
        <v>1</v>
      </c>
      <c r="F204" s="208" t="s">
        <v>721</v>
      </c>
      <c r="G204" s="205"/>
      <c r="H204" s="209">
        <v>45.08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158</v>
      </c>
      <c r="AU204" s="215" t="s">
        <v>81</v>
      </c>
      <c r="AV204" s="13" t="s">
        <v>83</v>
      </c>
      <c r="AW204" s="13" t="s">
        <v>29</v>
      </c>
      <c r="AX204" s="13" t="s">
        <v>73</v>
      </c>
      <c r="AY204" s="215" t="s">
        <v>148</v>
      </c>
    </row>
    <row r="205" spans="1:65" s="13" customFormat="1">
      <c r="B205" s="204"/>
      <c r="C205" s="205"/>
      <c r="D205" s="206" t="s">
        <v>158</v>
      </c>
      <c r="E205" s="207" t="s">
        <v>1</v>
      </c>
      <c r="F205" s="208" t="s">
        <v>722</v>
      </c>
      <c r="G205" s="205"/>
      <c r="H205" s="209">
        <v>3.6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158</v>
      </c>
      <c r="AU205" s="215" t="s">
        <v>81</v>
      </c>
      <c r="AV205" s="13" t="s">
        <v>83</v>
      </c>
      <c r="AW205" s="13" t="s">
        <v>29</v>
      </c>
      <c r="AX205" s="13" t="s">
        <v>73</v>
      </c>
      <c r="AY205" s="215" t="s">
        <v>148</v>
      </c>
    </row>
    <row r="206" spans="1:65" s="13" customFormat="1">
      <c r="B206" s="204"/>
      <c r="C206" s="205"/>
      <c r="D206" s="206" t="s">
        <v>158</v>
      </c>
      <c r="E206" s="207" t="s">
        <v>1</v>
      </c>
      <c r="F206" s="208" t="s">
        <v>723</v>
      </c>
      <c r="G206" s="205"/>
      <c r="H206" s="209">
        <v>28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158</v>
      </c>
      <c r="AU206" s="215" t="s">
        <v>81</v>
      </c>
      <c r="AV206" s="13" t="s">
        <v>83</v>
      </c>
      <c r="AW206" s="13" t="s">
        <v>29</v>
      </c>
      <c r="AX206" s="13" t="s">
        <v>73</v>
      </c>
      <c r="AY206" s="215" t="s">
        <v>148</v>
      </c>
    </row>
    <row r="207" spans="1:65" s="14" customFormat="1">
      <c r="B207" s="216"/>
      <c r="C207" s="217"/>
      <c r="D207" s="206" t="s">
        <v>158</v>
      </c>
      <c r="E207" s="218" t="s">
        <v>1</v>
      </c>
      <c r="F207" s="219" t="s">
        <v>160</v>
      </c>
      <c r="G207" s="217"/>
      <c r="H207" s="220">
        <v>76.680000000000007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158</v>
      </c>
      <c r="AU207" s="226" t="s">
        <v>81</v>
      </c>
      <c r="AV207" s="14" t="s">
        <v>156</v>
      </c>
      <c r="AW207" s="14" t="s">
        <v>29</v>
      </c>
      <c r="AX207" s="14" t="s">
        <v>81</v>
      </c>
      <c r="AY207" s="226" t="s">
        <v>148</v>
      </c>
    </row>
    <row r="208" spans="1:65" s="2" customFormat="1" ht="194.45" customHeight="1">
      <c r="A208" s="34"/>
      <c r="B208" s="35"/>
      <c r="C208" s="191" t="s">
        <v>310</v>
      </c>
      <c r="D208" s="191" t="s">
        <v>151</v>
      </c>
      <c r="E208" s="192" t="s">
        <v>615</v>
      </c>
      <c r="F208" s="193" t="s">
        <v>616</v>
      </c>
      <c r="G208" s="194" t="s">
        <v>174</v>
      </c>
      <c r="H208" s="195">
        <v>9</v>
      </c>
      <c r="I208" s="196"/>
      <c r="J208" s="197">
        <f>ROUND(I208*H208,2)</f>
        <v>0</v>
      </c>
      <c r="K208" s="193" t="s">
        <v>175</v>
      </c>
      <c r="L208" s="39"/>
      <c r="M208" s="198" t="s">
        <v>1</v>
      </c>
      <c r="N208" s="199" t="s">
        <v>38</v>
      </c>
      <c r="O208" s="71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340</v>
      </c>
      <c r="AT208" s="202" t="s">
        <v>151</v>
      </c>
      <c r="AU208" s="202" t="s">
        <v>81</v>
      </c>
      <c r="AY208" s="17" t="s">
        <v>148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81</v>
      </c>
      <c r="BK208" s="203">
        <f>ROUND(I208*H208,2)</f>
        <v>0</v>
      </c>
      <c r="BL208" s="17" t="s">
        <v>340</v>
      </c>
      <c r="BM208" s="202" t="s">
        <v>724</v>
      </c>
    </row>
    <row r="209" spans="1:65" s="13" customFormat="1">
      <c r="B209" s="204"/>
      <c r="C209" s="205"/>
      <c r="D209" s="206" t="s">
        <v>158</v>
      </c>
      <c r="E209" s="207" t="s">
        <v>1</v>
      </c>
      <c r="F209" s="208" t="s">
        <v>203</v>
      </c>
      <c r="G209" s="205"/>
      <c r="H209" s="209">
        <v>9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158</v>
      </c>
      <c r="AU209" s="215" t="s">
        <v>81</v>
      </c>
      <c r="AV209" s="13" t="s">
        <v>83</v>
      </c>
      <c r="AW209" s="13" t="s">
        <v>29</v>
      </c>
      <c r="AX209" s="13" t="s">
        <v>73</v>
      </c>
      <c r="AY209" s="215" t="s">
        <v>148</v>
      </c>
    </row>
    <row r="210" spans="1:65" s="14" customFormat="1">
      <c r="B210" s="216"/>
      <c r="C210" s="217"/>
      <c r="D210" s="206" t="s">
        <v>158</v>
      </c>
      <c r="E210" s="218" t="s">
        <v>1</v>
      </c>
      <c r="F210" s="219" t="s">
        <v>160</v>
      </c>
      <c r="G210" s="217"/>
      <c r="H210" s="220">
        <v>9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158</v>
      </c>
      <c r="AU210" s="226" t="s">
        <v>81</v>
      </c>
      <c r="AV210" s="14" t="s">
        <v>156</v>
      </c>
      <c r="AW210" s="14" t="s">
        <v>29</v>
      </c>
      <c r="AX210" s="14" t="s">
        <v>81</v>
      </c>
      <c r="AY210" s="226" t="s">
        <v>148</v>
      </c>
    </row>
    <row r="211" spans="1:65" s="2" customFormat="1" ht="84">
      <c r="A211" s="34"/>
      <c r="B211" s="35"/>
      <c r="C211" s="191" t="s">
        <v>315</v>
      </c>
      <c r="D211" s="191" t="s">
        <v>151</v>
      </c>
      <c r="E211" s="192" t="s">
        <v>354</v>
      </c>
      <c r="F211" s="193" t="s">
        <v>619</v>
      </c>
      <c r="G211" s="194" t="s">
        <v>181</v>
      </c>
      <c r="H211" s="195">
        <v>2</v>
      </c>
      <c r="I211" s="196"/>
      <c r="J211" s="197">
        <f>ROUND(I211*H211,2)</f>
        <v>0</v>
      </c>
      <c r="K211" s="193" t="s">
        <v>175</v>
      </c>
      <c r="L211" s="39"/>
      <c r="M211" s="198" t="s">
        <v>1</v>
      </c>
      <c r="N211" s="199" t="s">
        <v>38</v>
      </c>
      <c r="O211" s="7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340</v>
      </c>
      <c r="AT211" s="202" t="s">
        <v>151</v>
      </c>
      <c r="AU211" s="202" t="s">
        <v>81</v>
      </c>
      <c r="AY211" s="17" t="s">
        <v>148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81</v>
      </c>
      <c r="BK211" s="203">
        <f>ROUND(I211*H211,2)</f>
        <v>0</v>
      </c>
      <c r="BL211" s="17" t="s">
        <v>340</v>
      </c>
      <c r="BM211" s="202" t="s">
        <v>725</v>
      </c>
    </row>
    <row r="212" spans="1:65" s="13" customFormat="1">
      <c r="B212" s="204"/>
      <c r="C212" s="205"/>
      <c r="D212" s="206" t="s">
        <v>158</v>
      </c>
      <c r="E212" s="207" t="s">
        <v>1</v>
      </c>
      <c r="F212" s="208" t="s">
        <v>83</v>
      </c>
      <c r="G212" s="205"/>
      <c r="H212" s="209">
        <v>2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158</v>
      </c>
      <c r="AU212" s="215" t="s">
        <v>81</v>
      </c>
      <c r="AV212" s="13" t="s">
        <v>83</v>
      </c>
      <c r="AW212" s="13" t="s">
        <v>29</v>
      </c>
      <c r="AX212" s="13" t="s">
        <v>73</v>
      </c>
      <c r="AY212" s="215" t="s">
        <v>148</v>
      </c>
    </row>
    <row r="213" spans="1:65" s="14" customFormat="1">
      <c r="B213" s="216"/>
      <c r="C213" s="217"/>
      <c r="D213" s="206" t="s">
        <v>158</v>
      </c>
      <c r="E213" s="218" t="s">
        <v>1</v>
      </c>
      <c r="F213" s="219" t="s">
        <v>160</v>
      </c>
      <c r="G213" s="217"/>
      <c r="H213" s="220">
        <v>2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158</v>
      </c>
      <c r="AU213" s="226" t="s">
        <v>81</v>
      </c>
      <c r="AV213" s="14" t="s">
        <v>156</v>
      </c>
      <c r="AW213" s="14" t="s">
        <v>29</v>
      </c>
      <c r="AX213" s="14" t="s">
        <v>81</v>
      </c>
      <c r="AY213" s="226" t="s">
        <v>148</v>
      </c>
    </row>
    <row r="214" spans="1:65" s="2" customFormat="1" ht="90" customHeight="1">
      <c r="A214" s="34"/>
      <c r="B214" s="35"/>
      <c r="C214" s="191" t="s">
        <v>320</v>
      </c>
      <c r="D214" s="191" t="s">
        <v>151</v>
      </c>
      <c r="E214" s="192" t="s">
        <v>621</v>
      </c>
      <c r="F214" s="193" t="s">
        <v>622</v>
      </c>
      <c r="G214" s="194" t="s">
        <v>174</v>
      </c>
      <c r="H214" s="195">
        <v>3.6</v>
      </c>
      <c r="I214" s="196"/>
      <c r="J214" s="197">
        <f>ROUND(I214*H214,2)</f>
        <v>0</v>
      </c>
      <c r="K214" s="193" t="s">
        <v>175</v>
      </c>
      <c r="L214" s="39"/>
      <c r="M214" s="198" t="s">
        <v>1</v>
      </c>
      <c r="N214" s="199" t="s">
        <v>38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340</v>
      </c>
      <c r="AT214" s="202" t="s">
        <v>151</v>
      </c>
      <c r="AU214" s="202" t="s">
        <v>81</v>
      </c>
      <c r="AY214" s="17" t="s">
        <v>148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81</v>
      </c>
      <c r="BK214" s="203">
        <f>ROUND(I214*H214,2)</f>
        <v>0</v>
      </c>
      <c r="BL214" s="17" t="s">
        <v>340</v>
      </c>
      <c r="BM214" s="202" t="s">
        <v>726</v>
      </c>
    </row>
    <row r="215" spans="1:65" s="13" customFormat="1">
      <c r="B215" s="204"/>
      <c r="C215" s="205"/>
      <c r="D215" s="206" t="s">
        <v>158</v>
      </c>
      <c r="E215" s="207" t="s">
        <v>1</v>
      </c>
      <c r="F215" s="208" t="s">
        <v>727</v>
      </c>
      <c r="G215" s="205"/>
      <c r="H215" s="209">
        <v>3.6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158</v>
      </c>
      <c r="AU215" s="215" t="s">
        <v>81</v>
      </c>
      <c r="AV215" s="13" t="s">
        <v>83</v>
      </c>
      <c r="AW215" s="13" t="s">
        <v>29</v>
      </c>
      <c r="AX215" s="13" t="s">
        <v>73</v>
      </c>
      <c r="AY215" s="215" t="s">
        <v>148</v>
      </c>
    </row>
    <row r="216" spans="1:65" s="14" customFormat="1">
      <c r="B216" s="216"/>
      <c r="C216" s="217"/>
      <c r="D216" s="206" t="s">
        <v>158</v>
      </c>
      <c r="E216" s="218" t="s">
        <v>1</v>
      </c>
      <c r="F216" s="219" t="s">
        <v>160</v>
      </c>
      <c r="G216" s="217"/>
      <c r="H216" s="220">
        <v>3.6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158</v>
      </c>
      <c r="AU216" s="226" t="s">
        <v>81</v>
      </c>
      <c r="AV216" s="14" t="s">
        <v>156</v>
      </c>
      <c r="AW216" s="14" t="s">
        <v>29</v>
      </c>
      <c r="AX216" s="14" t="s">
        <v>81</v>
      </c>
      <c r="AY216" s="226" t="s">
        <v>148</v>
      </c>
    </row>
    <row r="217" spans="1:65" s="2" customFormat="1" ht="90" customHeight="1">
      <c r="A217" s="34"/>
      <c r="B217" s="35"/>
      <c r="C217" s="191" t="s">
        <v>325</v>
      </c>
      <c r="D217" s="191" t="s">
        <v>151</v>
      </c>
      <c r="E217" s="192" t="s">
        <v>625</v>
      </c>
      <c r="F217" s="193" t="s">
        <v>626</v>
      </c>
      <c r="G217" s="194" t="s">
        <v>174</v>
      </c>
      <c r="H217" s="195">
        <v>22.54</v>
      </c>
      <c r="I217" s="196"/>
      <c r="J217" s="197">
        <f>ROUND(I217*H217,2)</f>
        <v>0</v>
      </c>
      <c r="K217" s="193" t="s">
        <v>175</v>
      </c>
      <c r="L217" s="39"/>
      <c r="M217" s="198" t="s">
        <v>1</v>
      </c>
      <c r="N217" s="199" t="s">
        <v>38</v>
      </c>
      <c r="O217" s="7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340</v>
      </c>
      <c r="AT217" s="202" t="s">
        <v>151</v>
      </c>
      <c r="AU217" s="202" t="s">
        <v>81</v>
      </c>
      <c r="AY217" s="17" t="s">
        <v>148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81</v>
      </c>
      <c r="BK217" s="203">
        <f>ROUND(I217*H217,2)</f>
        <v>0</v>
      </c>
      <c r="BL217" s="17" t="s">
        <v>340</v>
      </c>
      <c r="BM217" s="202" t="s">
        <v>728</v>
      </c>
    </row>
    <row r="218" spans="1:65" s="13" customFormat="1">
      <c r="B218" s="204"/>
      <c r="C218" s="205"/>
      <c r="D218" s="206" t="s">
        <v>158</v>
      </c>
      <c r="E218" s="207" t="s">
        <v>1</v>
      </c>
      <c r="F218" s="208" t="s">
        <v>729</v>
      </c>
      <c r="G218" s="205"/>
      <c r="H218" s="209">
        <v>22.54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158</v>
      </c>
      <c r="AU218" s="215" t="s">
        <v>81</v>
      </c>
      <c r="AV218" s="13" t="s">
        <v>83</v>
      </c>
      <c r="AW218" s="13" t="s">
        <v>29</v>
      </c>
      <c r="AX218" s="13" t="s">
        <v>73</v>
      </c>
      <c r="AY218" s="215" t="s">
        <v>148</v>
      </c>
    </row>
    <row r="219" spans="1:65" s="14" customFormat="1">
      <c r="B219" s="216"/>
      <c r="C219" s="217"/>
      <c r="D219" s="206" t="s">
        <v>158</v>
      </c>
      <c r="E219" s="218" t="s">
        <v>1</v>
      </c>
      <c r="F219" s="219" t="s">
        <v>160</v>
      </c>
      <c r="G219" s="217"/>
      <c r="H219" s="220">
        <v>22.54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158</v>
      </c>
      <c r="AU219" s="226" t="s">
        <v>81</v>
      </c>
      <c r="AV219" s="14" t="s">
        <v>156</v>
      </c>
      <c r="AW219" s="14" t="s">
        <v>29</v>
      </c>
      <c r="AX219" s="14" t="s">
        <v>81</v>
      </c>
      <c r="AY219" s="226" t="s">
        <v>148</v>
      </c>
    </row>
    <row r="220" spans="1:65" s="12" customFormat="1" ht="25.9" customHeight="1">
      <c r="B220" s="175"/>
      <c r="C220" s="176"/>
      <c r="D220" s="177" t="s">
        <v>72</v>
      </c>
      <c r="E220" s="178" t="s">
        <v>120</v>
      </c>
      <c r="F220" s="178" t="s">
        <v>540</v>
      </c>
      <c r="G220" s="176"/>
      <c r="H220" s="176"/>
      <c r="I220" s="179"/>
      <c r="J220" s="180">
        <f>BK220</f>
        <v>0</v>
      </c>
      <c r="K220" s="176"/>
      <c r="L220" s="181"/>
      <c r="M220" s="182"/>
      <c r="N220" s="183"/>
      <c r="O220" s="183"/>
      <c r="P220" s="184">
        <f>SUM(P221:P226)</f>
        <v>0</v>
      </c>
      <c r="Q220" s="183"/>
      <c r="R220" s="184">
        <f>SUM(R221:R226)</f>
        <v>0</v>
      </c>
      <c r="S220" s="183"/>
      <c r="T220" s="185">
        <f>SUM(T221:T226)</f>
        <v>0</v>
      </c>
      <c r="AR220" s="186" t="s">
        <v>149</v>
      </c>
      <c r="AT220" s="187" t="s">
        <v>72</v>
      </c>
      <c r="AU220" s="187" t="s">
        <v>73</v>
      </c>
      <c r="AY220" s="186" t="s">
        <v>148</v>
      </c>
      <c r="BK220" s="188">
        <f>SUM(BK221:BK226)</f>
        <v>0</v>
      </c>
    </row>
    <row r="221" spans="1:65" s="2" customFormat="1" ht="78" customHeight="1">
      <c r="A221" s="34"/>
      <c r="B221" s="35"/>
      <c r="C221" s="191" t="s">
        <v>330</v>
      </c>
      <c r="D221" s="191" t="s">
        <v>151</v>
      </c>
      <c r="E221" s="192" t="s">
        <v>541</v>
      </c>
      <c r="F221" s="193" t="s">
        <v>542</v>
      </c>
      <c r="G221" s="194" t="s">
        <v>181</v>
      </c>
      <c r="H221" s="195">
        <v>1</v>
      </c>
      <c r="I221" s="196"/>
      <c r="J221" s="197">
        <f>ROUND(I221*H221,2)</f>
        <v>0</v>
      </c>
      <c r="K221" s="193" t="s">
        <v>175</v>
      </c>
      <c r="L221" s="39"/>
      <c r="M221" s="198" t="s">
        <v>1</v>
      </c>
      <c r="N221" s="199" t="s">
        <v>38</v>
      </c>
      <c r="O221" s="71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2" t="s">
        <v>156</v>
      </c>
      <c r="AT221" s="202" t="s">
        <v>151</v>
      </c>
      <c r="AU221" s="202" t="s">
        <v>81</v>
      </c>
      <c r="AY221" s="17" t="s">
        <v>148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" t="s">
        <v>81</v>
      </c>
      <c r="BK221" s="203">
        <f>ROUND(I221*H221,2)</f>
        <v>0</v>
      </c>
      <c r="BL221" s="17" t="s">
        <v>156</v>
      </c>
      <c r="BM221" s="202" t="s">
        <v>730</v>
      </c>
    </row>
    <row r="222" spans="1:65" s="13" customFormat="1">
      <c r="B222" s="204"/>
      <c r="C222" s="205"/>
      <c r="D222" s="206" t="s">
        <v>158</v>
      </c>
      <c r="E222" s="207" t="s">
        <v>1</v>
      </c>
      <c r="F222" s="208" t="s">
        <v>81</v>
      </c>
      <c r="G222" s="205"/>
      <c r="H222" s="209">
        <v>1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158</v>
      </c>
      <c r="AU222" s="215" t="s">
        <v>81</v>
      </c>
      <c r="AV222" s="13" t="s">
        <v>83</v>
      </c>
      <c r="AW222" s="13" t="s">
        <v>29</v>
      </c>
      <c r="AX222" s="13" t="s">
        <v>73</v>
      </c>
      <c r="AY222" s="215" t="s">
        <v>148</v>
      </c>
    </row>
    <row r="223" spans="1:65" s="14" customFormat="1">
      <c r="B223" s="216"/>
      <c r="C223" s="217"/>
      <c r="D223" s="206" t="s">
        <v>158</v>
      </c>
      <c r="E223" s="218" t="s">
        <v>1</v>
      </c>
      <c r="F223" s="219" t="s">
        <v>160</v>
      </c>
      <c r="G223" s="217"/>
      <c r="H223" s="220">
        <v>1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158</v>
      </c>
      <c r="AU223" s="226" t="s">
        <v>81</v>
      </c>
      <c r="AV223" s="14" t="s">
        <v>156</v>
      </c>
      <c r="AW223" s="14" t="s">
        <v>29</v>
      </c>
      <c r="AX223" s="14" t="s">
        <v>81</v>
      </c>
      <c r="AY223" s="226" t="s">
        <v>148</v>
      </c>
    </row>
    <row r="224" spans="1:65" s="2" customFormat="1" ht="24">
      <c r="A224" s="34"/>
      <c r="B224" s="35"/>
      <c r="C224" s="191" t="s">
        <v>337</v>
      </c>
      <c r="D224" s="191" t="s">
        <v>151</v>
      </c>
      <c r="E224" s="192" t="s">
        <v>630</v>
      </c>
      <c r="F224" s="193" t="s">
        <v>631</v>
      </c>
      <c r="G224" s="194" t="s">
        <v>632</v>
      </c>
      <c r="H224" s="195">
        <v>1</v>
      </c>
      <c r="I224" s="196"/>
      <c r="J224" s="197">
        <f>ROUND(I224*H224,2)</f>
        <v>0</v>
      </c>
      <c r="K224" s="193" t="s">
        <v>175</v>
      </c>
      <c r="L224" s="39"/>
      <c r="M224" s="198" t="s">
        <v>1</v>
      </c>
      <c r="N224" s="199" t="s">
        <v>38</v>
      </c>
      <c r="O224" s="71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2" t="s">
        <v>156</v>
      </c>
      <c r="AT224" s="202" t="s">
        <v>151</v>
      </c>
      <c r="AU224" s="202" t="s">
        <v>81</v>
      </c>
      <c r="AY224" s="17" t="s">
        <v>148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7" t="s">
        <v>81</v>
      </c>
      <c r="BK224" s="203">
        <f>ROUND(I224*H224,2)</f>
        <v>0</v>
      </c>
      <c r="BL224" s="17" t="s">
        <v>156</v>
      </c>
      <c r="BM224" s="202" t="s">
        <v>731</v>
      </c>
    </row>
    <row r="225" spans="1:51" s="13" customFormat="1">
      <c r="B225" s="204"/>
      <c r="C225" s="205"/>
      <c r="D225" s="206" t="s">
        <v>158</v>
      </c>
      <c r="E225" s="207" t="s">
        <v>1</v>
      </c>
      <c r="F225" s="208" t="s">
        <v>81</v>
      </c>
      <c r="G225" s="205"/>
      <c r="H225" s="209">
        <v>1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158</v>
      </c>
      <c r="AU225" s="215" t="s">
        <v>81</v>
      </c>
      <c r="AV225" s="13" t="s">
        <v>83</v>
      </c>
      <c r="AW225" s="13" t="s">
        <v>29</v>
      </c>
      <c r="AX225" s="13" t="s">
        <v>73</v>
      </c>
      <c r="AY225" s="215" t="s">
        <v>148</v>
      </c>
    </row>
    <row r="226" spans="1:51" s="14" customFormat="1">
      <c r="B226" s="216"/>
      <c r="C226" s="217"/>
      <c r="D226" s="206" t="s">
        <v>158</v>
      </c>
      <c r="E226" s="218" t="s">
        <v>1</v>
      </c>
      <c r="F226" s="219" t="s">
        <v>160</v>
      </c>
      <c r="G226" s="217"/>
      <c r="H226" s="220">
        <v>1</v>
      </c>
      <c r="I226" s="221"/>
      <c r="J226" s="217"/>
      <c r="K226" s="217"/>
      <c r="L226" s="222"/>
      <c r="M226" s="247"/>
      <c r="N226" s="248"/>
      <c r="O226" s="248"/>
      <c r="P226" s="248"/>
      <c r="Q226" s="248"/>
      <c r="R226" s="248"/>
      <c r="S226" s="248"/>
      <c r="T226" s="249"/>
      <c r="AT226" s="226" t="s">
        <v>158</v>
      </c>
      <c r="AU226" s="226" t="s">
        <v>81</v>
      </c>
      <c r="AV226" s="14" t="s">
        <v>156</v>
      </c>
      <c r="AW226" s="14" t="s">
        <v>29</v>
      </c>
      <c r="AX226" s="14" t="s">
        <v>81</v>
      </c>
      <c r="AY226" s="226" t="s">
        <v>148</v>
      </c>
    </row>
    <row r="227" spans="1:51" s="2" customFormat="1" ht="6.95" customHeight="1">
      <c r="A227" s="3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z0Sgkg7I4Rbvc7Ld3xM75FsSxlSMHTWlfDrDk8RKC6fmcyE/N61DuTduHr6KUIGA5tPdQE9c9jHVXp5FL08HMA==" saltValue="BuZH8fDAHmaQ5jy+ljv9Kw==" spinCount="100000" sheet="1" objects="1" scenarios="1" formatColumns="0" formatRows="0" autoFilter="0"/>
  <autoFilter ref="C127:K226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opLeftCell="A138" workbookViewId="0">
      <selection activeCell="K151" sqref="K15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106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ht="12.75">
      <c r="B8" s="20"/>
      <c r="D8" s="119" t="s">
        <v>123</v>
      </c>
      <c r="L8" s="20"/>
    </row>
    <row r="9" spans="1:46" s="1" customFormat="1" ht="16.5" customHeight="1">
      <c r="B9" s="20"/>
      <c r="E9" s="300" t="s">
        <v>544</v>
      </c>
      <c r="F9" s="269"/>
      <c r="G9" s="269"/>
      <c r="H9" s="269"/>
      <c r="L9" s="20"/>
    </row>
    <row r="10" spans="1:46" s="1" customFormat="1" ht="12" customHeight="1">
      <c r="B10" s="20"/>
      <c r="D10" s="119" t="s">
        <v>545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546</v>
      </c>
      <c r="F11" s="303"/>
      <c r="G11" s="303"/>
      <c r="H11" s="30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547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02" t="s">
        <v>732</v>
      </c>
      <c r="F13" s="303"/>
      <c r="G13" s="303"/>
      <c r="H13" s="303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30. 10. 2020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04" t="str">
        <f>'Rekapitulace stavby'!E14</f>
        <v>Vyplň údaj</v>
      </c>
      <c r="F22" s="305"/>
      <c r="G22" s="305"/>
      <c r="H22" s="305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06" t="s">
        <v>1</v>
      </c>
      <c r="F31" s="306"/>
      <c r="G31" s="306"/>
      <c r="H31" s="306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ROUND(J128,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ROUND((SUM(BE128:BE153)),  2)</f>
        <v>0</v>
      </c>
      <c r="G37" s="34"/>
      <c r="H37" s="34"/>
      <c r="I37" s="130">
        <v>0.21</v>
      </c>
      <c r="J37" s="129">
        <f>ROUND(((SUM(BE128:BE153))*I37),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ROUND((SUM(BF128:BF153)),  2)</f>
        <v>0</v>
      </c>
      <c r="G38" s="34"/>
      <c r="H38" s="34"/>
      <c r="I38" s="130">
        <v>0.15</v>
      </c>
      <c r="J38" s="129">
        <f>ROUND(((SUM(BF128:BF153))*I38),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ROUND((SUM(BG128:BG153)),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ROUND((SUM(BH128:BH153)),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ROUND((SUM(BI128:BI153)),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298" t="s">
        <v>544</v>
      </c>
      <c r="F87" s="285"/>
      <c r="G87" s="285"/>
      <c r="H87" s="285"/>
      <c r="I87" s="22"/>
      <c r="J87" s="22"/>
      <c r="K87" s="22"/>
      <c r="L87" s="20"/>
    </row>
    <row r="88" spans="1:31" s="1" customFormat="1" ht="12" customHeight="1">
      <c r="B88" s="21"/>
      <c r="C88" s="29" t="s">
        <v>545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07" t="s">
        <v>546</v>
      </c>
      <c r="F89" s="297"/>
      <c r="G89" s="297"/>
      <c r="H89" s="29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547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3" t="str">
        <f>E13</f>
        <v>04 - P 2256 D+M v km 38,081 v SČ</v>
      </c>
      <c r="F91" s="297"/>
      <c r="G91" s="297"/>
      <c r="H91" s="29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30. 10. 2020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126</v>
      </c>
      <c r="D98" s="150"/>
      <c r="E98" s="150"/>
      <c r="F98" s="150"/>
      <c r="G98" s="150"/>
      <c r="H98" s="150"/>
      <c r="I98" s="150"/>
      <c r="J98" s="151" t="s">
        <v>127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128</v>
      </c>
      <c r="D100" s="36"/>
      <c r="E100" s="36"/>
      <c r="F100" s="36"/>
      <c r="G100" s="36"/>
      <c r="H100" s="36"/>
      <c r="I100" s="36"/>
      <c r="J100" s="84">
        <f>J128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129</v>
      </c>
    </row>
    <row r="101" spans="1:47" s="9" customFormat="1" ht="24.95" customHeight="1">
      <c r="B101" s="153"/>
      <c r="C101" s="154"/>
      <c r="D101" s="155" t="s">
        <v>130</v>
      </c>
      <c r="E101" s="156"/>
      <c r="F101" s="156"/>
      <c r="G101" s="156"/>
      <c r="H101" s="156"/>
      <c r="I101" s="156"/>
      <c r="J101" s="157">
        <f>J129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131</v>
      </c>
      <c r="E102" s="161"/>
      <c r="F102" s="161"/>
      <c r="G102" s="161"/>
      <c r="H102" s="161"/>
      <c r="I102" s="161"/>
      <c r="J102" s="162">
        <f>J130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132</v>
      </c>
      <c r="E103" s="156"/>
      <c r="F103" s="156"/>
      <c r="G103" s="156"/>
      <c r="H103" s="156"/>
      <c r="I103" s="156"/>
      <c r="J103" s="157">
        <f>J146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358</v>
      </c>
      <c r="E104" s="156"/>
      <c r="F104" s="156"/>
      <c r="G104" s="156"/>
      <c r="H104" s="156"/>
      <c r="I104" s="156"/>
      <c r="J104" s="157">
        <f>J150</f>
        <v>0</v>
      </c>
      <c r="K104" s="154"/>
      <c r="L104" s="158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133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298" t="str">
        <f>E7</f>
        <v>10 - Oprava trati v úseku Noutonice -  Podlešín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123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1" customFormat="1" ht="16.5" customHeight="1">
      <c r="B116" s="21"/>
      <c r="C116" s="22"/>
      <c r="D116" s="22"/>
      <c r="E116" s="298" t="s">
        <v>544</v>
      </c>
      <c r="F116" s="285"/>
      <c r="G116" s="285"/>
      <c r="H116" s="285"/>
      <c r="I116" s="22"/>
      <c r="J116" s="22"/>
      <c r="K116" s="22"/>
      <c r="L116" s="20"/>
    </row>
    <row r="117" spans="1:63" s="1" customFormat="1" ht="12" customHeight="1">
      <c r="B117" s="21"/>
      <c r="C117" s="29" t="s">
        <v>545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07" t="s">
        <v>546</v>
      </c>
      <c r="F118" s="297"/>
      <c r="G118" s="297"/>
      <c r="H118" s="29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547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93" t="str">
        <f>E13</f>
        <v>04 - P 2256 D+M v km 38,081 v SČ</v>
      </c>
      <c r="F120" s="297"/>
      <c r="G120" s="297"/>
      <c r="H120" s="297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F16</f>
        <v xml:space="preserve"> </v>
      </c>
      <c r="G122" s="36"/>
      <c r="H122" s="36"/>
      <c r="I122" s="29" t="s">
        <v>22</v>
      </c>
      <c r="J122" s="66" t="str">
        <f>IF(J16="","",J16)</f>
        <v>30. 10. 2020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E19</f>
        <v xml:space="preserve"> </v>
      </c>
      <c r="G124" s="36"/>
      <c r="H124" s="36"/>
      <c r="I124" s="29" t="s">
        <v>30</v>
      </c>
      <c r="J124" s="32" t="str">
        <f>E25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27</v>
      </c>
      <c r="D125" s="36"/>
      <c r="E125" s="36"/>
      <c r="F125" s="27" t="str">
        <f>IF(E22="","",E22)</f>
        <v>Vyplň údaj</v>
      </c>
      <c r="G125" s="36"/>
      <c r="H125" s="36"/>
      <c r="I125" s="29" t="s">
        <v>31</v>
      </c>
      <c r="J125" s="32" t="str">
        <f>E28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134</v>
      </c>
      <c r="D127" s="167" t="s">
        <v>58</v>
      </c>
      <c r="E127" s="167" t="s">
        <v>54</v>
      </c>
      <c r="F127" s="167" t="s">
        <v>55</v>
      </c>
      <c r="G127" s="167" t="s">
        <v>135</v>
      </c>
      <c r="H127" s="167" t="s">
        <v>136</v>
      </c>
      <c r="I127" s="167" t="s">
        <v>137</v>
      </c>
      <c r="J127" s="167" t="s">
        <v>127</v>
      </c>
      <c r="K127" s="168" t="s">
        <v>138</v>
      </c>
      <c r="L127" s="169"/>
      <c r="M127" s="75" t="s">
        <v>1</v>
      </c>
      <c r="N127" s="76" t="s">
        <v>37</v>
      </c>
      <c r="O127" s="76" t="s">
        <v>139</v>
      </c>
      <c r="P127" s="76" t="s">
        <v>140</v>
      </c>
      <c r="Q127" s="76" t="s">
        <v>141</v>
      </c>
      <c r="R127" s="76" t="s">
        <v>142</v>
      </c>
      <c r="S127" s="76" t="s">
        <v>143</v>
      </c>
      <c r="T127" s="77" t="s">
        <v>144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145</v>
      </c>
      <c r="D128" s="36"/>
      <c r="E128" s="36"/>
      <c r="F128" s="36"/>
      <c r="G128" s="36"/>
      <c r="H128" s="36"/>
      <c r="I128" s="36"/>
      <c r="J128" s="170">
        <f>BK128</f>
        <v>0</v>
      </c>
      <c r="K128" s="36"/>
      <c r="L128" s="39"/>
      <c r="M128" s="78"/>
      <c r="N128" s="171"/>
      <c r="O128" s="79"/>
      <c r="P128" s="172">
        <f>P129+P146+P150</f>
        <v>0</v>
      </c>
      <c r="Q128" s="79"/>
      <c r="R128" s="172">
        <f>R129+R146+R150</f>
        <v>3.6</v>
      </c>
      <c r="S128" s="79"/>
      <c r="T128" s="173">
        <f>T129+T146+T150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72</v>
      </c>
      <c r="AU128" s="17" t="s">
        <v>129</v>
      </c>
      <c r="BK128" s="174">
        <f>BK129+BK146+BK150</f>
        <v>0</v>
      </c>
    </row>
    <row r="129" spans="1:65" s="12" customFormat="1" ht="25.9" customHeight="1">
      <c r="B129" s="175"/>
      <c r="C129" s="176"/>
      <c r="D129" s="177" t="s">
        <v>72</v>
      </c>
      <c r="E129" s="178" t="s">
        <v>146</v>
      </c>
      <c r="F129" s="178" t="s">
        <v>147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</f>
        <v>0</v>
      </c>
      <c r="Q129" s="183"/>
      <c r="R129" s="184">
        <f>R130</f>
        <v>3.6</v>
      </c>
      <c r="S129" s="183"/>
      <c r="T129" s="185">
        <f>T130</f>
        <v>0</v>
      </c>
      <c r="AR129" s="186" t="s">
        <v>81</v>
      </c>
      <c r="AT129" s="187" t="s">
        <v>72</v>
      </c>
      <c r="AU129" s="187" t="s">
        <v>73</v>
      </c>
      <c r="AY129" s="186" t="s">
        <v>148</v>
      </c>
      <c r="BK129" s="188">
        <f>BK130</f>
        <v>0</v>
      </c>
    </row>
    <row r="130" spans="1:65" s="12" customFormat="1" ht="22.9" customHeight="1">
      <c r="B130" s="175"/>
      <c r="C130" s="176"/>
      <c r="D130" s="177" t="s">
        <v>72</v>
      </c>
      <c r="E130" s="189" t="s">
        <v>149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SUM(P131:P145)</f>
        <v>0</v>
      </c>
      <c r="Q130" s="183"/>
      <c r="R130" s="184">
        <f>SUM(R131:R145)</f>
        <v>3.6</v>
      </c>
      <c r="S130" s="183"/>
      <c r="T130" s="185">
        <f>SUM(T131:T145)</f>
        <v>0</v>
      </c>
      <c r="AR130" s="186" t="s">
        <v>81</v>
      </c>
      <c r="AT130" s="187" t="s">
        <v>72</v>
      </c>
      <c r="AU130" s="187" t="s">
        <v>81</v>
      </c>
      <c r="AY130" s="186" t="s">
        <v>148</v>
      </c>
      <c r="BK130" s="188">
        <f>SUM(BK131:BK145)</f>
        <v>0</v>
      </c>
    </row>
    <row r="131" spans="1:65" s="2" customFormat="1" ht="16.5" customHeight="1">
      <c r="A131" s="34"/>
      <c r="B131" s="35"/>
      <c r="C131" s="227" t="s">
        <v>81</v>
      </c>
      <c r="D131" s="227" t="s">
        <v>171</v>
      </c>
      <c r="E131" s="228" t="s">
        <v>733</v>
      </c>
      <c r="F131" s="229" t="s">
        <v>734</v>
      </c>
      <c r="G131" s="230" t="s">
        <v>174</v>
      </c>
      <c r="H131" s="231">
        <v>3.6</v>
      </c>
      <c r="I131" s="232"/>
      <c r="J131" s="233">
        <f>ROUND(I131*H131,2)</f>
        <v>0</v>
      </c>
      <c r="K131" s="229" t="s">
        <v>175</v>
      </c>
      <c r="L131" s="234"/>
      <c r="M131" s="235" t="s">
        <v>1</v>
      </c>
      <c r="N131" s="236" t="s">
        <v>38</v>
      </c>
      <c r="O131" s="71"/>
      <c r="P131" s="200">
        <f>O131*H131</f>
        <v>0</v>
      </c>
      <c r="Q131" s="200">
        <v>1</v>
      </c>
      <c r="R131" s="200">
        <f>Q131*H131</f>
        <v>3.6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176</v>
      </c>
      <c r="AT131" s="202" t="s">
        <v>171</v>
      </c>
      <c r="AU131" s="202" t="s">
        <v>83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81</v>
      </c>
      <c r="BK131" s="203">
        <f>ROUND(I131*H131,2)</f>
        <v>0</v>
      </c>
      <c r="BL131" s="17" t="s">
        <v>156</v>
      </c>
      <c r="BM131" s="202" t="s">
        <v>735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736</v>
      </c>
      <c r="G132" s="205"/>
      <c r="H132" s="209">
        <v>3.6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83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3.6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158</v>
      </c>
      <c r="AU133" s="226" t="s">
        <v>83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72">
      <c r="A134" s="34"/>
      <c r="B134" s="35"/>
      <c r="C134" s="191" t="s">
        <v>83</v>
      </c>
      <c r="D134" s="191" t="s">
        <v>151</v>
      </c>
      <c r="E134" s="192" t="s">
        <v>737</v>
      </c>
      <c r="F134" s="193" t="s">
        <v>738</v>
      </c>
      <c r="G134" s="194" t="s">
        <v>168</v>
      </c>
      <c r="H134" s="195">
        <v>3.6</v>
      </c>
      <c r="I134" s="196"/>
      <c r="J134" s="197">
        <f>ROUND(I134*H134,2)</f>
        <v>0</v>
      </c>
      <c r="K134" s="193" t="s">
        <v>175</v>
      </c>
      <c r="L134" s="39"/>
      <c r="M134" s="198" t="s">
        <v>1</v>
      </c>
      <c r="N134" s="199" t="s">
        <v>38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156</v>
      </c>
      <c r="AT134" s="202" t="s">
        <v>151</v>
      </c>
      <c r="AU134" s="202" t="s">
        <v>83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81</v>
      </c>
      <c r="BK134" s="203">
        <f>ROUND(I134*H134,2)</f>
        <v>0</v>
      </c>
      <c r="BL134" s="17" t="s">
        <v>156</v>
      </c>
      <c r="BM134" s="202" t="s">
        <v>739</v>
      </c>
    </row>
    <row r="135" spans="1:65" s="13" customFormat="1">
      <c r="B135" s="204"/>
      <c r="C135" s="205"/>
      <c r="D135" s="206" t="s">
        <v>158</v>
      </c>
      <c r="E135" s="207" t="s">
        <v>1</v>
      </c>
      <c r="F135" s="208" t="s">
        <v>740</v>
      </c>
      <c r="G135" s="205"/>
      <c r="H135" s="209">
        <v>3.6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158</v>
      </c>
      <c r="AU135" s="215" t="s">
        <v>83</v>
      </c>
      <c r="AV135" s="13" t="s">
        <v>83</v>
      </c>
      <c r="AW135" s="13" t="s">
        <v>29</v>
      </c>
      <c r="AX135" s="13" t="s">
        <v>73</v>
      </c>
      <c r="AY135" s="215" t="s">
        <v>148</v>
      </c>
    </row>
    <row r="136" spans="1:65" s="14" customFormat="1">
      <c r="B136" s="216"/>
      <c r="C136" s="217"/>
      <c r="D136" s="206" t="s">
        <v>158</v>
      </c>
      <c r="E136" s="218" t="s">
        <v>1</v>
      </c>
      <c r="F136" s="219" t="s">
        <v>160</v>
      </c>
      <c r="G136" s="217"/>
      <c r="H136" s="220">
        <v>3.6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158</v>
      </c>
      <c r="AU136" s="226" t="s">
        <v>83</v>
      </c>
      <c r="AV136" s="14" t="s">
        <v>156</v>
      </c>
      <c r="AW136" s="14" t="s">
        <v>29</v>
      </c>
      <c r="AX136" s="14" t="s">
        <v>81</v>
      </c>
      <c r="AY136" s="226" t="s">
        <v>148</v>
      </c>
    </row>
    <row r="137" spans="1:65" s="2" customFormat="1" ht="48">
      <c r="A137" s="34"/>
      <c r="B137" s="35"/>
      <c r="C137" s="191" t="s">
        <v>96</v>
      </c>
      <c r="D137" s="191" t="s">
        <v>151</v>
      </c>
      <c r="E137" s="192" t="s">
        <v>741</v>
      </c>
      <c r="F137" s="193" t="s">
        <v>742</v>
      </c>
      <c r="G137" s="194" t="s">
        <v>154</v>
      </c>
      <c r="H137" s="195">
        <v>36</v>
      </c>
      <c r="I137" s="196"/>
      <c r="J137" s="197">
        <f>ROUND(I137*H137,2)</f>
        <v>0</v>
      </c>
      <c r="K137" s="193" t="s">
        <v>175</v>
      </c>
      <c r="L137" s="39"/>
      <c r="M137" s="198" t="s">
        <v>1</v>
      </c>
      <c r="N137" s="199" t="s">
        <v>38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156</v>
      </c>
      <c r="AT137" s="202" t="s">
        <v>151</v>
      </c>
      <c r="AU137" s="202" t="s">
        <v>83</v>
      </c>
      <c r="AY137" s="17" t="s">
        <v>148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81</v>
      </c>
      <c r="BK137" s="203">
        <f>ROUND(I137*H137,2)</f>
        <v>0</v>
      </c>
      <c r="BL137" s="17" t="s">
        <v>156</v>
      </c>
      <c r="BM137" s="202" t="s">
        <v>743</v>
      </c>
    </row>
    <row r="138" spans="1:65" s="13" customFormat="1">
      <c r="B138" s="204"/>
      <c r="C138" s="205"/>
      <c r="D138" s="206" t="s">
        <v>158</v>
      </c>
      <c r="E138" s="207" t="s">
        <v>1</v>
      </c>
      <c r="F138" s="208" t="s">
        <v>744</v>
      </c>
      <c r="G138" s="205"/>
      <c r="H138" s="209">
        <v>36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158</v>
      </c>
      <c r="AU138" s="215" t="s">
        <v>83</v>
      </c>
      <c r="AV138" s="13" t="s">
        <v>83</v>
      </c>
      <c r="AW138" s="13" t="s">
        <v>29</v>
      </c>
      <c r="AX138" s="13" t="s">
        <v>73</v>
      </c>
      <c r="AY138" s="215" t="s">
        <v>148</v>
      </c>
    </row>
    <row r="139" spans="1:65" s="14" customFormat="1">
      <c r="B139" s="216"/>
      <c r="C139" s="217"/>
      <c r="D139" s="206" t="s">
        <v>158</v>
      </c>
      <c r="E139" s="218" t="s">
        <v>1</v>
      </c>
      <c r="F139" s="219" t="s">
        <v>160</v>
      </c>
      <c r="G139" s="217"/>
      <c r="H139" s="220">
        <v>36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158</v>
      </c>
      <c r="AU139" s="226" t="s">
        <v>83</v>
      </c>
      <c r="AV139" s="14" t="s">
        <v>156</v>
      </c>
      <c r="AW139" s="14" t="s">
        <v>29</v>
      </c>
      <c r="AX139" s="14" t="s">
        <v>81</v>
      </c>
      <c r="AY139" s="226" t="s">
        <v>148</v>
      </c>
    </row>
    <row r="140" spans="1:65" s="2" customFormat="1" ht="60">
      <c r="A140" s="34"/>
      <c r="B140" s="35"/>
      <c r="C140" s="191" t="s">
        <v>156</v>
      </c>
      <c r="D140" s="191" t="s">
        <v>151</v>
      </c>
      <c r="E140" s="192" t="s">
        <v>745</v>
      </c>
      <c r="F140" s="193" t="s">
        <v>746</v>
      </c>
      <c r="G140" s="194" t="s">
        <v>198</v>
      </c>
      <c r="H140" s="195">
        <v>6</v>
      </c>
      <c r="I140" s="196"/>
      <c r="J140" s="197">
        <f>ROUND(I140*H140,2)</f>
        <v>0</v>
      </c>
      <c r="K140" s="193" t="s">
        <v>175</v>
      </c>
      <c r="L140" s="39"/>
      <c r="M140" s="198" t="s">
        <v>1</v>
      </c>
      <c r="N140" s="199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156</v>
      </c>
      <c r="AT140" s="202" t="s">
        <v>151</v>
      </c>
      <c r="AU140" s="202" t="s">
        <v>83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81</v>
      </c>
      <c r="BK140" s="203">
        <f>ROUND(I140*H140,2)</f>
        <v>0</v>
      </c>
      <c r="BL140" s="17" t="s">
        <v>156</v>
      </c>
      <c r="BM140" s="202" t="s">
        <v>747</v>
      </c>
    </row>
    <row r="141" spans="1:65" s="13" customFormat="1">
      <c r="B141" s="204"/>
      <c r="C141" s="205"/>
      <c r="D141" s="206" t="s">
        <v>158</v>
      </c>
      <c r="E141" s="207" t="s">
        <v>1</v>
      </c>
      <c r="F141" s="208" t="s">
        <v>185</v>
      </c>
      <c r="G141" s="205"/>
      <c r="H141" s="209">
        <v>6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158</v>
      </c>
      <c r="AU141" s="215" t="s">
        <v>83</v>
      </c>
      <c r="AV141" s="13" t="s">
        <v>83</v>
      </c>
      <c r="AW141" s="13" t="s">
        <v>29</v>
      </c>
      <c r="AX141" s="13" t="s">
        <v>73</v>
      </c>
      <c r="AY141" s="215" t="s">
        <v>148</v>
      </c>
    </row>
    <row r="142" spans="1:65" s="14" customFormat="1">
      <c r="B142" s="216"/>
      <c r="C142" s="217"/>
      <c r="D142" s="206" t="s">
        <v>158</v>
      </c>
      <c r="E142" s="218" t="s">
        <v>1</v>
      </c>
      <c r="F142" s="219" t="s">
        <v>160</v>
      </c>
      <c r="G142" s="217"/>
      <c r="H142" s="220">
        <v>6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158</v>
      </c>
      <c r="AU142" s="226" t="s">
        <v>83</v>
      </c>
      <c r="AV142" s="14" t="s">
        <v>156</v>
      </c>
      <c r="AW142" s="14" t="s">
        <v>29</v>
      </c>
      <c r="AX142" s="14" t="s">
        <v>81</v>
      </c>
      <c r="AY142" s="226" t="s">
        <v>148</v>
      </c>
    </row>
    <row r="143" spans="1:65" s="2" customFormat="1" ht="48">
      <c r="A143" s="34"/>
      <c r="B143" s="35"/>
      <c r="C143" s="191" t="s">
        <v>149</v>
      </c>
      <c r="D143" s="191" t="s">
        <v>151</v>
      </c>
      <c r="E143" s="192" t="s">
        <v>588</v>
      </c>
      <c r="F143" s="193" t="s">
        <v>589</v>
      </c>
      <c r="G143" s="194" t="s">
        <v>198</v>
      </c>
      <c r="H143" s="195">
        <v>6</v>
      </c>
      <c r="I143" s="196"/>
      <c r="J143" s="197">
        <f>ROUND(I143*H143,2)</f>
        <v>0</v>
      </c>
      <c r="K143" s="193" t="s">
        <v>175</v>
      </c>
      <c r="L143" s="39"/>
      <c r="M143" s="198" t="s">
        <v>1</v>
      </c>
      <c r="N143" s="199" t="s">
        <v>38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156</v>
      </c>
      <c r="AT143" s="202" t="s">
        <v>151</v>
      </c>
      <c r="AU143" s="202" t="s">
        <v>83</v>
      </c>
      <c r="AY143" s="17" t="s">
        <v>148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81</v>
      </c>
      <c r="BK143" s="203">
        <f>ROUND(I143*H143,2)</f>
        <v>0</v>
      </c>
      <c r="BL143" s="17" t="s">
        <v>156</v>
      </c>
      <c r="BM143" s="202" t="s">
        <v>748</v>
      </c>
    </row>
    <row r="144" spans="1:65" s="13" customFormat="1">
      <c r="B144" s="204"/>
      <c r="C144" s="205"/>
      <c r="D144" s="206" t="s">
        <v>158</v>
      </c>
      <c r="E144" s="207" t="s">
        <v>1</v>
      </c>
      <c r="F144" s="208" t="s">
        <v>185</v>
      </c>
      <c r="G144" s="205"/>
      <c r="H144" s="209">
        <v>6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158</v>
      </c>
      <c r="AU144" s="215" t="s">
        <v>83</v>
      </c>
      <c r="AV144" s="13" t="s">
        <v>83</v>
      </c>
      <c r="AW144" s="13" t="s">
        <v>29</v>
      </c>
      <c r="AX144" s="13" t="s">
        <v>73</v>
      </c>
      <c r="AY144" s="215" t="s">
        <v>148</v>
      </c>
    </row>
    <row r="145" spans="1:65" s="14" customFormat="1">
      <c r="B145" s="216"/>
      <c r="C145" s="217"/>
      <c r="D145" s="206" t="s">
        <v>158</v>
      </c>
      <c r="E145" s="218" t="s">
        <v>1</v>
      </c>
      <c r="F145" s="219" t="s">
        <v>160</v>
      </c>
      <c r="G145" s="217"/>
      <c r="H145" s="220">
        <v>6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158</v>
      </c>
      <c r="AU145" s="226" t="s">
        <v>83</v>
      </c>
      <c r="AV145" s="14" t="s">
        <v>156</v>
      </c>
      <c r="AW145" s="14" t="s">
        <v>29</v>
      </c>
      <c r="AX145" s="14" t="s">
        <v>81</v>
      </c>
      <c r="AY145" s="226" t="s">
        <v>148</v>
      </c>
    </row>
    <row r="146" spans="1:65" s="12" customFormat="1" ht="25.9" customHeight="1">
      <c r="B146" s="175"/>
      <c r="C146" s="176"/>
      <c r="D146" s="177" t="s">
        <v>72</v>
      </c>
      <c r="E146" s="178" t="s">
        <v>335</v>
      </c>
      <c r="F146" s="178" t="s">
        <v>336</v>
      </c>
      <c r="G146" s="176"/>
      <c r="H146" s="176"/>
      <c r="I146" s="179"/>
      <c r="J146" s="180">
        <f>BK146</f>
        <v>0</v>
      </c>
      <c r="K146" s="176"/>
      <c r="L146" s="181"/>
      <c r="M146" s="182"/>
      <c r="N146" s="183"/>
      <c r="O146" s="183"/>
      <c r="P146" s="184">
        <f>SUM(P147:P149)</f>
        <v>0</v>
      </c>
      <c r="Q146" s="183"/>
      <c r="R146" s="184">
        <f>SUM(R147:R149)</f>
        <v>0</v>
      </c>
      <c r="S146" s="183"/>
      <c r="T146" s="185">
        <f>SUM(T147:T149)</f>
        <v>0</v>
      </c>
      <c r="AR146" s="186" t="s">
        <v>156</v>
      </c>
      <c r="AT146" s="187" t="s">
        <v>72</v>
      </c>
      <c r="AU146" s="187" t="s">
        <v>73</v>
      </c>
      <c r="AY146" s="186" t="s">
        <v>148</v>
      </c>
      <c r="BK146" s="188">
        <f>SUM(BK147:BK149)</f>
        <v>0</v>
      </c>
    </row>
    <row r="147" spans="1:65" s="2" customFormat="1" ht="189.75" customHeight="1">
      <c r="A147" s="34"/>
      <c r="B147" s="35"/>
      <c r="C147" s="191" t="s">
        <v>185</v>
      </c>
      <c r="D147" s="191" t="s">
        <v>151</v>
      </c>
      <c r="E147" s="192" t="s">
        <v>609</v>
      </c>
      <c r="F147" s="193" t="s">
        <v>610</v>
      </c>
      <c r="G147" s="194" t="s">
        <v>174</v>
      </c>
      <c r="H147" s="195">
        <v>3.6</v>
      </c>
      <c r="I147" s="196"/>
      <c r="J147" s="197">
        <f>ROUND(I147*H147,2)</f>
        <v>0</v>
      </c>
      <c r="K147" s="193" t="s">
        <v>175</v>
      </c>
      <c r="L147" s="39"/>
      <c r="M147" s="198" t="s">
        <v>1</v>
      </c>
      <c r="N147" s="199" t="s">
        <v>38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340</v>
      </c>
      <c r="AT147" s="202" t="s">
        <v>151</v>
      </c>
      <c r="AU147" s="202" t="s">
        <v>81</v>
      </c>
      <c r="AY147" s="17" t="s">
        <v>148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81</v>
      </c>
      <c r="BK147" s="203">
        <f>ROUND(I147*H147,2)</f>
        <v>0</v>
      </c>
      <c r="BL147" s="17" t="s">
        <v>340</v>
      </c>
      <c r="BM147" s="202" t="s">
        <v>749</v>
      </c>
    </row>
    <row r="148" spans="1:65" s="13" customFormat="1">
      <c r="B148" s="204"/>
      <c r="C148" s="205"/>
      <c r="D148" s="206" t="s">
        <v>158</v>
      </c>
      <c r="E148" s="207" t="s">
        <v>1</v>
      </c>
      <c r="F148" s="208" t="s">
        <v>740</v>
      </c>
      <c r="G148" s="205"/>
      <c r="H148" s="209">
        <v>3.6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158</v>
      </c>
      <c r="AU148" s="215" t="s">
        <v>81</v>
      </c>
      <c r="AV148" s="13" t="s">
        <v>83</v>
      </c>
      <c r="AW148" s="13" t="s">
        <v>29</v>
      </c>
      <c r="AX148" s="13" t="s">
        <v>73</v>
      </c>
      <c r="AY148" s="215" t="s">
        <v>148</v>
      </c>
    </row>
    <row r="149" spans="1:65" s="14" customFormat="1">
      <c r="B149" s="216"/>
      <c r="C149" s="217"/>
      <c r="D149" s="206" t="s">
        <v>158</v>
      </c>
      <c r="E149" s="218" t="s">
        <v>1</v>
      </c>
      <c r="F149" s="219" t="s">
        <v>160</v>
      </c>
      <c r="G149" s="217"/>
      <c r="H149" s="220">
        <v>3.6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158</v>
      </c>
      <c r="AU149" s="226" t="s">
        <v>81</v>
      </c>
      <c r="AV149" s="14" t="s">
        <v>156</v>
      </c>
      <c r="AW149" s="14" t="s">
        <v>29</v>
      </c>
      <c r="AX149" s="14" t="s">
        <v>81</v>
      </c>
      <c r="AY149" s="226" t="s">
        <v>148</v>
      </c>
    </row>
    <row r="150" spans="1:65" s="12" customFormat="1" ht="25.9" customHeight="1">
      <c r="B150" s="175"/>
      <c r="C150" s="176"/>
      <c r="D150" s="177" t="s">
        <v>72</v>
      </c>
      <c r="E150" s="178" t="s">
        <v>120</v>
      </c>
      <c r="F150" s="178" t="s">
        <v>540</v>
      </c>
      <c r="G150" s="176"/>
      <c r="H150" s="176"/>
      <c r="I150" s="179"/>
      <c r="J150" s="180">
        <f>BK150</f>
        <v>0</v>
      </c>
      <c r="K150" s="176"/>
      <c r="L150" s="181"/>
      <c r="M150" s="182"/>
      <c r="N150" s="183"/>
      <c r="O150" s="183"/>
      <c r="P150" s="184">
        <f>SUM(P151:P153)</f>
        <v>0</v>
      </c>
      <c r="Q150" s="183"/>
      <c r="R150" s="184">
        <f>SUM(R151:R153)</f>
        <v>0</v>
      </c>
      <c r="S150" s="183"/>
      <c r="T150" s="185">
        <f>SUM(T151:T153)</f>
        <v>0</v>
      </c>
      <c r="AR150" s="186" t="s">
        <v>149</v>
      </c>
      <c r="AT150" s="187" t="s">
        <v>72</v>
      </c>
      <c r="AU150" s="187" t="s">
        <v>73</v>
      </c>
      <c r="AY150" s="186" t="s">
        <v>148</v>
      </c>
      <c r="BK150" s="188">
        <f>SUM(BK151:BK153)</f>
        <v>0</v>
      </c>
    </row>
    <row r="151" spans="1:65" s="2" customFormat="1" ht="24">
      <c r="A151" s="34"/>
      <c r="B151" s="35"/>
      <c r="C151" s="191" t="s">
        <v>190</v>
      </c>
      <c r="D151" s="191" t="s">
        <v>151</v>
      </c>
      <c r="E151" s="192" t="s">
        <v>630</v>
      </c>
      <c r="F151" s="193" t="s">
        <v>631</v>
      </c>
      <c r="G151" s="194" t="s">
        <v>632</v>
      </c>
      <c r="H151" s="195">
        <v>1</v>
      </c>
      <c r="I151" s="196"/>
      <c r="J151" s="197">
        <f>ROUND(I151*H151,2)</f>
        <v>0</v>
      </c>
      <c r="K151" s="193" t="s">
        <v>175</v>
      </c>
      <c r="L151" s="39"/>
      <c r="M151" s="198" t="s">
        <v>1</v>
      </c>
      <c r="N151" s="199" t="s">
        <v>38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156</v>
      </c>
      <c r="AT151" s="202" t="s">
        <v>151</v>
      </c>
      <c r="AU151" s="202" t="s">
        <v>81</v>
      </c>
      <c r="AY151" s="17" t="s">
        <v>148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81</v>
      </c>
      <c r="BK151" s="203">
        <f>ROUND(I151*H151,2)</f>
        <v>0</v>
      </c>
      <c r="BL151" s="17" t="s">
        <v>156</v>
      </c>
      <c r="BM151" s="202" t="s">
        <v>750</v>
      </c>
    </row>
    <row r="152" spans="1:65" s="13" customFormat="1">
      <c r="B152" s="204"/>
      <c r="C152" s="205"/>
      <c r="D152" s="206" t="s">
        <v>158</v>
      </c>
      <c r="E152" s="207" t="s">
        <v>1</v>
      </c>
      <c r="F152" s="208" t="s">
        <v>81</v>
      </c>
      <c r="G152" s="205"/>
      <c r="H152" s="209">
        <v>1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158</v>
      </c>
      <c r="AU152" s="215" t="s">
        <v>81</v>
      </c>
      <c r="AV152" s="13" t="s">
        <v>83</v>
      </c>
      <c r="AW152" s="13" t="s">
        <v>29</v>
      </c>
      <c r="AX152" s="13" t="s">
        <v>73</v>
      </c>
      <c r="AY152" s="215" t="s">
        <v>148</v>
      </c>
    </row>
    <row r="153" spans="1:65" s="14" customFormat="1">
      <c r="B153" s="216"/>
      <c r="C153" s="217"/>
      <c r="D153" s="206" t="s">
        <v>158</v>
      </c>
      <c r="E153" s="218" t="s">
        <v>1</v>
      </c>
      <c r="F153" s="219" t="s">
        <v>160</v>
      </c>
      <c r="G153" s="217"/>
      <c r="H153" s="220">
        <v>1</v>
      </c>
      <c r="I153" s="221"/>
      <c r="J153" s="217"/>
      <c r="K153" s="217"/>
      <c r="L153" s="222"/>
      <c r="M153" s="247"/>
      <c r="N153" s="248"/>
      <c r="O153" s="248"/>
      <c r="P153" s="248"/>
      <c r="Q153" s="248"/>
      <c r="R153" s="248"/>
      <c r="S153" s="248"/>
      <c r="T153" s="249"/>
      <c r="AT153" s="226" t="s">
        <v>158</v>
      </c>
      <c r="AU153" s="226" t="s">
        <v>81</v>
      </c>
      <c r="AV153" s="14" t="s">
        <v>156</v>
      </c>
      <c r="AW153" s="14" t="s">
        <v>29</v>
      </c>
      <c r="AX153" s="14" t="s">
        <v>81</v>
      </c>
      <c r="AY153" s="226" t="s">
        <v>148</v>
      </c>
    </row>
    <row r="154" spans="1:65" s="2" customFormat="1" ht="6.95" customHeight="1">
      <c r="A154" s="34"/>
      <c r="B154" s="54"/>
      <c r="C154" s="55"/>
      <c r="D154" s="55"/>
      <c r="E154" s="55"/>
      <c r="F154" s="55"/>
      <c r="G154" s="55"/>
      <c r="H154" s="55"/>
      <c r="I154" s="55"/>
      <c r="J154" s="55"/>
      <c r="K154" s="55"/>
      <c r="L154" s="39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sheetProtection algorithmName="SHA-512" hashValue="h/xg+QtJC6LzanYY+XJ8ghX8XXO7SDGNsfhIOi///hC8CVPtbJWrFXfMW/H4Oa4yiUOPTY9xV/WQJOhEExfH4Q==" saltValue="A+iIINk2WF12E8JRTDZqxQ==" spinCount="100000" sheet="1" objects="1" scenarios="1" formatColumns="0" formatRows="0" autoFilter="0"/>
  <autoFilter ref="C127:K153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topLeftCell="A180" workbookViewId="0">
      <selection activeCell="K215" sqref="K2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112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ht="12.75">
      <c r="B8" s="20"/>
      <c r="D8" s="119" t="s">
        <v>123</v>
      </c>
      <c r="L8" s="20"/>
    </row>
    <row r="9" spans="1:46" s="1" customFormat="1" ht="16.5" customHeight="1">
      <c r="B9" s="20"/>
      <c r="E9" s="300" t="s">
        <v>544</v>
      </c>
      <c r="F9" s="269"/>
      <c r="G9" s="269"/>
      <c r="H9" s="269"/>
      <c r="L9" s="20"/>
    </row>
    <row r="10" spans="1:46" s="1" customFormat="1" ht="12" customHeight="1">
      <c r="B10" s="20"/>
      <c r="D10" s="119" t="s">
        <v>545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751</v>
      </c>
      <c r="F11" s="303"/>
      <c r="G11" s="303"/>
      <c r="H11" s="30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547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02" t="s">
        <v>752</v>
      </c>
      <c r="F13" s="303"/>
      <c r="G13" s="303"/>
      <c r="H13" s="303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30. 10. 2020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04" t="str">
        <f>'Rekapitulace stavby'!E14</f>
        <v>Vyplň údaj</v>
      </c>
      <c r="F22" s="305"/>
      <c r="G22" s="305"/>
      <c r="H22" s="305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06" t="s">
        <v>1</v>
      </c>
      <c r="F31" s="306"/>
      <c r="G31" s="306"/>
      <c r="H31" s="306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ROUND(J128,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ROUND((SUM(BE128:BE217)),  2)</f>
        <v>0</v>
      </c>
      <c r="G37" s="34"/>
      <c r="H37" s="34"/>
      <c r="I37" s="130">
        <v>0.21</v>
      </c>
      <c r="J37" s="129">
        <f>ROUND(((SUM(BE128:BE217))*I37),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ROUND((SUM(BF128:BF217)),  2)</f>
        <v>0</v>
      </c>
      <c r="G38" s="34"/>
      <c r="H38" s="34"/>
      <c r="I38" s="130">
        <v>0.15</v>
      </c>
      <c r="J38" s="129">
        <f>ROUND(((SUM(BF128:BF217))*I38),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ROUND((SUM(BG128:BG217)),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ROUND((SUM(BH128:BH217)),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ROUND((SUM(BI128:BI217)),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298" t="s">
        <v>544</v>
      </c>
      <c r="F87" s="285"/>
      <c r="G87" s="285"/>
      <c r="H87" s="285"/>
      <c r="I87" s="22"/>
      <c r="J87" s="22"/>
      <c r="K87" s="22"/>
      <c r="L87" s="20"/>
    </row>
    <row r="88" spans="1:31" s="1" customFormat="1" ht="12" customHeight="1">
      <c r="B88" s="21"/>
      <c r="C88" s="29" t="s">
        <v>545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07" t="s">
        <v>751</v>
      </c>
      <c r="F89" s="297"/>
      <c r="G89" s="297"/>
      <c r="H89" s="29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547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3" t="str">
        <f>E13</f>
        <v>05 - P 2257 S</v>
      </c>
      <c r="F91" s="297"/>
      <c r="G91" s="297"/>
      <c r="H91" s="29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30. 10. 2020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126</v>
      </c>
      <c r="D98" s="150"/>
      <c r="E98" s="150"/>
      <c r="F98" s="150"/>
      <c r="G98" s="150"/>
      <c r="H98" s="150"/>
      <c r="I98" s="150"/>
      <c r="J98" s="151" t="s">
        <v>127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128</v>
      </c>
      <c r="D100" s="36"/>
      <c r="E100" s="36"/>
      <c r="F100" s="36"/>
      <c r="G100" s="36"/>
      <c r="H100" s="36"/>
      <c r="I100" s="36"/>
      <c r="J100" s="84">
        <f>J128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129</v>
      </c>
    </row>
    <row r="101" spans="1:47" s="9" customFormat="1" ht="24.95" customHeight="1">
      <c r="B101" s="153"/>
      <c r="C101" s="154"/>
      <c r="D101" s="155" t="s">
        <v>130</v>
      </c>
      <c r="E101" s="156"/>
      <c r="F101" s="156"/>
      <c r="G101" s="156"/>
      <c r="H101" s="156"/>
      <c r="I101" s="156"/>
      <c r="J101" s="157">
        <f>J129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131</v>
      </c>
      <c r="E102" s="161"/>
      <c r="F102" s="161"/>
      <c r="G102" s="161"/>
      <c r="H102" s="161"/>
      <c r="I102" s="161"/>
      <c r="J102" s="162">
        <f>J130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132</v>
      </c>
      <c r="E103" s="156"/>
      <c r="F103" s="156"/>
      <c r="G103" s="156"/>
      <c r="H103" s="156"/>
      <c r="I103" s="156"/>
      <c r="J103" s="157">
        <f>J194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358</v>
      </c>
      <c r="E104" s="156"/>
      <c r="F104" s="156"/>
      <c r="G104" s="156"/>
      <c r="H104" s="156"/>
      <c r="I104" s="156"/>
      <c r="J104" s="157">
        <f>J211</f>
        <v>0</v>
      </c>
      <c r="K104" s="154"/>
      <c r="L104" s="158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133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298" t="str">
        <f>E7</f>
        <v>10 - Oprava trati v úseku Noutonice -  Podlešín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123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1" customFormat="1" ht="16.5" customHeight="1">
      <c r="B116" s="21"/>
      <c r="C116" s="22"/>
      <c r="D116" s="22"/>
      <c r="E116" s="298" t="s">
        <v>544</v>
      </c>
      <c r="F116" s="285"/>
      <c r="G116" s="285"/>
      <c r="H116" s="285"/>
      <c r="I116" s="22"/>
      <c r="J116" s="22"/>
      <c r="K116" s="22"/>
      <c r="L116" s="20"/>
    </row>
    <row r="117" spans="1:63" s="1" customFormat="1" ht="12" customHeight="1">
      <c r="B117" s="21"/>
      <c r="C117" s="29" t="s">
        <v>545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07" t="s">
        <v>751</v>
      </c>
      <c r="F118" s="297"/>
      <c r="G118" s="297"/>
      <c r="H118" s="29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547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93" t="str">
        <f>E13</f>
        <v>05 - P 2257 S</v>
      </c>
      <c r="F120" s="297"/>
      <c r="G120" s="297"/>
      <c r="H120" s="297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F16</f>
        <v xml:space="preserve"> </v>
      </c>
      <c r="G122" s="36"/>
      <c r="H122" s="36"/>
      <c r="I122" s="29" t="s">
        <v>22</v>
      </c>
      <c r="J122" s="66" t="str">
        <f>IF(J16="","",J16)</f>
        <v>30. 10. 2020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E19</f>
        <v xml:space="preserve"> </v>
      </c>
      <c r="G124" s="36"/>
      <c r="H124" s="36"/>
      <c r="I124" s="29" t="s">
        <v>30</v>
      </c>
      <c r="J124" s="32" t="str">
        <f>E25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27</v>
      </c>
      <c r="D125" s="36"/>
      <c r="E125" s="36"/>
      <c r="F125" s="27" t="str">
        <f>IF(E22="","",E22)</f>
        <v>Vyplň údaj</v>
      </c>
      <c r="G125" s="36"/>
      <c r="H125" s="36"/>
      <c r="I125" s="29" t="s">
        <v>31</v>
      </c>
      <c r="J125" s="32" t="str">
        <f>E28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134</v>
      </c>
      <c r="D127" s="167" t="s">
        <v>58</v>
      </c>
      <c r="E127" s="167" t="s">
        <v>54</v>
      </c>
      <c r="F127" s="167" t="s">
        <v>55</v>
      </c>
      <c r="G127" s="167" t="s">
        <v>135</v>
      </c>
      <c r="H127" s="167" t="s">
        <v>136</v>
      </c>
      <c r="I127" s="167" t="s">
        <v>137</v>
      </c>
      <c r="J127" s="167" t="s">
        <v>127</v>
      </c>
      <c r="K127" s="168" t="s">
        <v>138</v>
      </c>
      <c r="L127" s="169"/>
      <c r="M127" s="75" t="s">
        <v>1</v>
      </c>
      <c r="N127" s="76" t="s">
        <v>37</v>
      </c>
      <c r="O127" s="76" t="s">
        <v>139</v>
      </c>
      <c r="P127" s="76" t="s">
        <v>140</v>
      </c>
      <c r="Q127" s="76" t="s">
        <v>141</v>
      </c>
      <c r="R127" s="76" t="s">
        <v>142</v>
      </c>
      <c r="S127" s="76" t="s">
        <v>143</v>
      </c>
      <c r="T127" s="77" t="s">
        <v>144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145</v>
      </c>
      <c r="D128" s="36"/>
      <c r="E128" s="36"/>
      <c r="F128" s="36"/>
      <c r="G128" s="36"/>
      <c r="H128" s="36"/>
      <c r="I128" s="36"/>
      <c r="J128" s="170">
        <f>BK128</f>
        <v>0</v>
      </c>
      <c r="K128" s="36"/>
      <c r="L128" s="39"/>
      <c r="M128" s="78"/>
      <c r="N128" s="171"/>
      <c r="O128" s="79"/>
      <c r="P128" s="172">
        <f>P129+P194+P211</f>
        <v>0</v>
      </c>
      <c r="Q128" s="79"/>
      <c r="R128" s="172">
        <f>R129+R194+R211</f>
        <v>62.771999999999998</v>
      </c>
      <c r="S128" s="79"/>
      <c r="T128" s="173">
        <f>T129+T194+T211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72</v>
      </c>
      <c r="AU128" s="17" t="s">
        <v>129</v>
      </c>
      <c r="BK128" s="174">
        <f>BK129+BK194+BK211</f>
        <v>0</v>
      </c>
    </row>
    <row r="129" spans="1:65" s="12" customFormat="1" ht="25.9" customHeight="1">
      <c r="B129" s="175"/>
      <c r="C129" s="176"/>
      <c r="D129" s="177" t="s">
        <v>72</v>
      </c>
      <c r="E129" s="178" t="s">
        <v>146</v>
      </c>
      <c r="F129" s="178" t="s">
        <v>147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</f>
        <v>0</v>
      </c>
      <c r="Q129" s="183"/>
      <c r="R129" s="184">
        <f>R130</f>
        <v>62.771999999999998</v>
      </c>
      <c r="S129" s="183"/>
      <c r="T129" s="185">
        <f>T130</f>
        <v>0</v>
      </c>
      <c r="AR129" s="186" t="s">
        <v>81</v>
      </c>
      <c r="AT129" s="187" t="s">
        <v>72</v>
      </c>
      <c r="AU129" s="187" t="s">
        <v>73</v>
      </c>
      <c r="AY129" s="186" t="s">
        <v>148</v>
      </c>
      <c r="BK129" s="188">
        <f>BK130</f>
        <v>0</v>
      </c>
    </row>
    <row r="130" spans="1:65" s="12" customFormat="1" ht="22.9" customHeight="1">
      <c r="B130" s="175"/>
      <c r="C130" s="176"/>
      <c r="D130" s="177" t="s">
        <v>72</v>
      </c>
      <c r="E130" s="189" t="s">
        <v>149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SUM(P131:P193)</f>
        <v>0</v>
      </c>
      <c r="Q130" s="183"/>
      <c r="R130" s="184">
        <f>SUM(R131:R193)</f>
        <v>62.771999999999998</v>
      </c>
      <c r="S130" s="183"/>
      <c r="T130" s="185">
        <f>SUM(T131:T193)</f>
        <v>0</v>
      </c>
      <c r="AR130" s="186" t="s">
        <v>81</v>
      </c>
      <c r="AT130" s="187" t="s">
        <v>72</v>
      </c>
      <c r="AU130" s="187" t="s">
        <v>81</v>
      </c>
      <c r="AY130" s="186" t="s">
        <v>148</v>
      </c>
      <c r="BK130" s="188">
        <f>SUM(BK131:BK193)</f>
        <v>0</v>
      </c>
    </row>
    <row r="131" spans="1:65" s="2" customFormat="1" ht="194.45" customHeight="1">
      <c r="A131" s="34"/>
      <c r="B131" s="35"/>
      <c r="C131" s="191" t="s">
        <v>81</v>
      </c>
      <c r="D131" s="191" t="s">
        <v>151</v>
      </c>
      <c r="E131" s="192" t="s">
        <v>549</v>
      </c>
      <c r="F131" s="193" t="s">
        <v>550</v>
      </c>
      <c r="G131" s="194" t="s">
        <v>163</v>
      </c>
      <c r="H131" s="195">
        <v>1.4999999999999999E-2</v>
      </c>
      <c r="I131" s="196"/>
      <c r="J131" s="197">
        <f>ROUND(I131*H131,2)</f>
        <v>0</v>
      </c>
      <c r="K131" s="193" t="s">
        <v>175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156</v>
      </c>
      <c r="AT131" s="202" t="s">
        <v>151</v>
      </c>
      <c r="AU131" s="202" t="s">
        <v>83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81</v>
      </c>
      <c r="BK131" s="203">
        <f>ROUND(I131*H131,2)</f>
        <v>0</v>
      </c>
      <c r="BL131" s="17" t="s">
        <v>156</v>
      </c>
      <c r="BM131" s="202" t="s">
        <v>753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552</v>
      </c>
      <c r="G132" s="205"/>
      <c r="H132" s="209">
        <v>1.4999999999999999E-2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83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1.4999999999999999E-2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158</v>
      </c>
      <c r="AU133" s="226" t="s">
        <v>83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21.75" customHeight="1">
      <c r="A134" s="34"/>
      <c r="B134" s="35"/>
      <c r="C134" s="227" t="s">
        <v>83</v>
      </c>
      <c r="D134" s="227" t="s">
        <v>171</v>
      </c>
      <c r="E134" s="228" t="s">
        <v>172</v>
      </c>
      <c r="F134" s="229" t="s">
        <v>173</v>
      </c>
      <c r="G134" s="230" t="s">
        <v>174</v>
      </c>
      <c r="H134" s="231">
        <v>37.799999999999997</v>
      </c>
      <c r="I134" s="232"/>
      <c r="J134" s="233">
        <f>ROUND(I134*H134,2)</f>
        <v>0</v>
      </c>
      <c r="K134" s="229" t="s">
        <v>175</v>
      </c>
      <c r="L134" s="234"/>
      <c r="M134" s="235" t="s">
        <v>1</v>
      </c>
      <c r="N134" s="236" t="s">
        <v>38</v>
      </c>
      <c r="O134" s="71"/>
      <c r="P134" s="200">
        <f>O134*H134</f>
        <v>0</v>
      </c>
      <c r="Q134" s="200">
        <v>1</v>
      </c>
      <c r="R134" s="200">
        <f>Q134*H134</f>
        <v>37.799999999999997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176</v>
      </c>
      <c r="AT134" s="202" t="s">
        <v>171</v>
      </c>
      <c r="AU134" s="202" t="s">
        <v>83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81</v>
      </c>
      <c r="BK134" s="203">
        <f>ROUND(I134*H134,2)</f>
        <v>0</v>
      </c>
      <c r="BL134" s="17" t="s">
        <v>156</v>
      </c>
      <c r="BM134" s="202" t="s">
        <v>754</v>
      </c>
    </row>
    <row r="135" spans="1:65" s="13" customFormat="1">
      <c r="B135" s="204"/>
      <c r="C135" s="205"/>
      <c r="D135" s="206" t="s">
        <v>158</v>
      </c>
      <c r="E135" s="207" t="s">
        <v>1</v>
      </c>
      <c r="F135" s="208" t="s">
        <v>755</v>
      </c>
      <c r="G135" s="205"/>
      <c r="H135" s="209">
        <v>37.799999999999997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158</v>
      </c>
      <c r="AU135" s="215" t="s">
        <v>83</v>
      </c>
      <c r="AV135" s="13" t="s">
        <v>83</v>
      </c>
      <c r="AW135" s="13" t="s">
        <v>29</v>
      </c>
      <c r="AX135" s="13" t="s">
        <v>73</v>
      </c>
      <c r="AY135" s="215" t="s">
        <v>148</v>
      </c>
    </row>
    <row r="136" spans="1:65" s="14" customFormat="1">
      <c r="B136" s="216"/>
      <c r="C136" s="217"/>
      <c r="D136" s="206" t="s">
        <v>158</v>
      </c>
      <c r="E136" s="218" t="s">
        <v>1</v>
      </c>
      <c r="F136" s="219" t="s">
        <v>160</v>
      </c>
      <c r="G136" s="217"/>
      <c r="H136" s="220">
        <v>37.799999999999997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158</v>
      </c>
      <c r="AU136" s="226" t="s">
        <v>83</v>
      </c>
      <c r="AV136" s="14" t="s">
        <v>156</v>
      </c>
      <c r="AW136" s="14" t="s">
        <v>29</v>
      </c>
      <c r="AX136" s="14" t="s">
        <v>81</v>
      </c>
      <c r="AY136" s="226" t="s">
        <v>148</v>
      </c>
    </row>
    <row r="137" spans="1:65" s="2" customFormat="1" ht="72">
      <c r="A137" s="34"/>
      <c r="B137" s="35"/>
      <c r="C137" s="191" t="s">
        <v>96</v>
      </c>
      <c r="D137" s="191" t="s">
        <v>151</v>
      </c>
      <c r="E137" s="192" t="s">
        <v>166</v>
      </c>
      <c r="F137" s="193" t="s">
        <v>167</v>
      </c>
      <c r="G137" s="194" t="s">
        <v>168</v>
      </c>
      <c r="H137" s="195">
        <v>21</v>
      </c>
      <c r="I137" s="196"/>
      <c r="J137" s="197">
        <f>ROUND(I137*H137,2)</f>
        <v>0</v>
      </c>
      <c r="K137" s="193" t="s">
        <v>175</v>
      </c>
      <c r="L137" s="39"/>
      <c r="M137" s="198" t="s">
        <v>1</v>
      </c>
      <c r="N137" s="199" t="s">
        <v>38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156</v>
      </c>
      <c r="AT137" s="202" t="s">
        <v>151</v>
      </c>
      <c r="AU137" s="202" t="s">
        <v>83</v>
      </c>
      <c r="AY137" s="17" t="s">
        <v>148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81</v>
      </c>
      <c r="BK137" s="203">
        <f>ROUND(I137*H137,2)</f>
        <v>0</v>
      </c>
      <c r="BL137" s="17" t="s">
        <v>156</v>
      </c>
      <c r="BM137" s="202" t="s">
        <v>756</v>
      </c>
    </row>
    <row r="138" spans="1:65" s="13" customFormat="1">
      <c r="B138" s="204"/>
      <c r="C138" s="205"/>
      <c r="D138" s="206" t="s">
        <v>158</v>
      </c>
      <c r="E138" s="207" t="s">
        <v>1</v>
      </c>
      <c r="F138" s="208" t="s">
        <v>757</v>
      </c>
      <c r="G138" s="205"/>
      <c r="H138" s="209">
        <v>21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158</v>
      </c>
      <c r="AU138" s="215" t="s">
        <v>83</v>
      </c>
      <c r="AV138" s="13" t="s">
        <v>83</v>
      </c>
      <c r="AW138" s="13" t="s">
        <v>29</v>
      </c>
      <c r="AX138" s="13" t="s">
        <v>73</v>
      </c>
      <c r="AY138" s="215" t="s">
        <v>148</v>
      </c>
    </row>
    <row r="139" spans="1:65" s="14" customFormat="1">
      <c r="B139" s="216"/>
      <c r="C139" s="217"/>
      <c r="D139" s="206" t="s">
        <v>158</v>
      </c>
      <c r="E139" s="218" t="s">
        <v>1</v>
      </c>
      <c r="F139" s="219" t="s">
        <v>160</v>
      </c>
      <c r="G139" s="217"/>
      <c r="H139" s="220">
        <v>21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158</v>
      </c>
      <c r="AU139" s="226" t="s">
        <v>83</v>
      </c>
      <c r="AV139" s="14" t="s">
        <v>156</v>
      </c>
      <c r="AW139" s="14" t="s">
        <v>29</v>
      </c>
      <c r="AX139" s="14" t="s">
        <v>81</v>
      </c>
      <c r="AY139" s="226" t="s">
        <v>148</v>
      </c>
    </row>
    <row r="140" spans="1:65" s="2" customFormat="1" ht="78" customHeight="1">
      <c r="A140" s="34"/>
      <c r="B140" s="35"/>
      <c r="C140" s="191" t="s">
        <v>156</v>
      </c>
      <c r="D140" s="191" t="s">
        <v>151</v>
      </c>
      <c r="E140" s="192" t="s">
        <v>555</v>
      </c>
      <c r="F140" s="193" t="s">
        <v>556</v>
      </c>
      <c r="G140" s="194" t="s">
        <v>163</v>
      </c>
      <c r="H140" s="195">
        <v>1.4999999999999999E-2</v>
      </c>
      <c r="I140" s="196"/>
      <c r="J140" s="197">
        <f>ROUND(I140*H140,2)</f>
        <v>0</v>
      </c>
      <c r="K140" s="193" t="s">
        <v>175</v>
      </c>
      <c r="L140" s="39"/>
      <c r="M140" s="198" t="s">
        <v>1</v>
      </c>
      <c r="N140" s="199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156</v>
      </c>
      <c r="AT140" s="202" t="s">
        <v>151</v>
      </c>
      <c r="AU140" s="202" t="s">
        <v>83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81</v>
      </c>
      <c r="BK140" s="203">
        <f>ROUND(I140*H140,2)</f>
        <v>0</v>
      </c>
      <c r="BL140" s="17" t="s">
        <v>156</v>
      </c>
      <c r="BM140" s="202" t="s">
        <v>758</v>
      </c>
    </row>
    <row r="141" spans="1:65" s="13" customFormat="1">
      <c r="B141" s="204"/>
      <c r="C141" s="205"/>
      <c r="D141" s="206" t="s">
        <v>158</v>
      </c>
      <c r="E141" s="207" t="s">
        <v>1</v>
      </c>
      <c r="F141" s="208" t="s">
        <v>552</v>
      </c>
      <c r="G141" s="205"/>
      <c r="H141" s="209">
        <v>1.4999999999999999E-2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158</v>
      </c>
      <c r="AU141" s="215" t="s">
        <v>83</v>
      </c>
      <c r="AV141" s="13" t="s">
        <v>83</v>
      </c>
      <c r="AW141" s="13" t="s">
        <v>29</v>
      </c>
      <c r="AX141" s="13" t="s">
        <v>73</v>
      </c>
      <c r="AY141" s="215" t="s">
        <v>148</v>
      </c>
    </row>
    <row r="142" spans="1:65" s="14" customFormat="1">
      <c r="B142" s="216"/>
      <c r="C142" s="217"/>
      <c r="D142" s="206" t="s">
        <v>158</v>
      </c>
      <c r="E142" s="218" t="s">
        <v>1</v>
      </c>
      <c r="F142" s="219" t="s">
        <v>160</v>
      </c>
      <c r="G142" s="217"/>
      <c r="H142" s="220">
        <v>1.4999999999999999E-2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158</v>
      </c>
      <c r="AU142" s="226" t="s">
        <v>83</v>
      </c>
      <c r="AV142" s="14" t="s">
        <v>156</v>
      </c>
      <c r="AW142" s="14" t="s">
        <v>29</v>
      </c>
      <c r="AX142" s="14" t="s">
        <v>81</v>
      </c>
      <c r="AY142" s="226" t="s">
        <v>148</v>
      </c>
    </row>
    <row r="143" spans="1:65" s="2" customFormat="1" ht="21.75" customHeight="1">
      <c r="A143" s="34"/>
      <c r="B143" s="35"/>
      <c r="C143" s="227" t="s">
        <v>149</v>
      </c>
      <c r="D143" s="227" t="s">
        <v>171</v>
      </c>
      <c r="E143" s="228" t="s">
        <v>558</v>
      </c>
      <c r="F143" s="229" t="s">
        <v>559</v>
      </c>
      <c r="G143" s="230" t="s">
        <v>181</v>
      </c>
      <c r="H143" s="231">
        <v>25</v>
      </c>
      <c r="I143" s="250"/>
      <c r="J143" s="233">
        <f>ROUND(I143*H143,2)</f>
        <v>0</v>
      </c>
      <c r="K143" s="229" t="s">
        <v>175</v>
      </c>
      <c r="L143" s="234"/>
      <c r="M143" s="235" t="s">
        <v>1</v>
      </c>
      <c r="N143" s="236" t="s">
        <v>38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176</v>
      </c>
      <c r="AT143" s="202" t="s">
        <v>171</v>
      </c>
      <c r="AU143" s="202" t="s">
        <v>83</v>
      </c>
      <c r="AY143" s="17" t="s">
        <v>148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81</v>
      </c>
      <c r="BK143" s="203">
        <f>ROUND(I143*H143,2)</f>
        <v>0</v>
      </c>
      <c r="BL143" s="17" t="s">
        <v>156</v>
      </c>
      <c r="BM143" s="202" t="s">
        <v>759</v>
      </c>
    </row>
    <row r="144" spans="1:65" s="15" customFormat="1">
      <c r="B144" s="237"/>
      <c r="C144" s="238"/>
      <c r="D144" s="206" t="s">
        <v>158</v>
      </c>
      <c r="E144" s="239" t="s">
        <v>1</v>
      </c>
      <c r="F144" s="240" t="s">
        <v>194</v>
      </c>
      <c r="G144" s="238"/>
      <c r="H144" s="239" t="s">
        <v>1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158</v>
      </c>
      <c r="AU144" s="246" t="s">
        <v>83</v>
      </c>
      <c r="AV144" s="15" t="s">
        <v>81</v>
      </c>
      <c r="AW144" s="15" t="s">
        <v>29</v>
      </c>
      <c r="AX144" s="15" t="s">
        <v>73</v>
      </c>
      <c r="AY144" s="246" t="s">
        <v>148</v>
      </c>
    </row>
    <row r="145" spans="1:65" s="13" customFormat="1">
      <c r="B145" s="204"/>
      <c r="C145" s="205"/>
      <c r="D145" s="206" t="s">
        <v>158</v>
      </c>
      <c r="E145" s="207" t="s">
        <v>1</v>
      </c>
      <c r="F145" s="208" t="s">
        <v>310</v>
      </c>
      <c r="G145" s="205"/>
      <c r="H145" s="209">
        <v>25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158</v>
      </c>
      <c r="AU145" s="215" t="s">
        <v>83</v>
      </c>
      <c r="AV145" s="13" t="s">
        <v>83</v>
      </c>
      <c r="AW145" s="13" t="s">
        <v>29</v>
      </c>
      <c r="AX145" s="13" t="s">
        <v>73</v>
      </c>
      <c r="AY145" s="215" t="s">
        <v>148</v>
      </c>
    </row>
    <row r="146" spans="1:65" s="14" customFormat="1">
      <c r="B146" s="216"/>
      <c r="C146" s="217"/>
      <c r="D146" s="206" t="s">
        <v>158</v>
      </c>
      <c r="E146" s="218" t="s">
        <v>1</v>
      </c>
      <c r="F146" s="219" t="s">
        <v>160</v>
      </c>
      <c r="G146" s="217"/>
      <c r="H146" s="220">
        <v>25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158</v>
      </c>
      <c r="AU146" s="226" t="s">
        <v>83</v>
      </c>
      <c r="AV146" s="14" t="s">
        <v>156</v>
      </c>
      <c r="AW146" s="14" t="s">
        <v>29</v>
      </c>
      <c r="AX146" s="14" t="s">
        <v>81</v>
      </c>
      <c r="AY146" s="226" t="s">
        <v>148</v>
      </c>
    </row>
    <row r="147" spans="1:65" s="2" customFormat="1" ht="16.5" customHeight="1">
      <c r="A147" s="34"/>
      <c r="B147" s="35"/>
      <c r="C147" s="227" t="s">
        <v>185</v>
      </c>
      <c r="D147" s="227" t="s">
        <v>171</v>
      </c>
      <c r="E147" s="228" t="s">
        <v>561</v>
      </c>
      <c r="F147" s="229" t="s">
        <v>562</v>
      </c>
      <c r="G147" s="230" t="s">
        <v>198</v>
      </c>
      <c r="H147" s="231">
        <v>30</v>
      </c>
      <c r="I147" s="250"/>
      <c r="J147" s="233">
        <f>ROUND(I147*H147,2)</f>
        <v>0</v>
      </c>
      <c r="K147" s="229" t="s">
        <v>175</v>
      </c>
      <c r="L147" s="234"/>
      <c r="M147" s="235" t="s">
        <v>1</v>
      </c>
      <c r="N147" s="236" t="s">
        <v>38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176</v>
      </c>
      <c r="AT147" s="202" t="s">
        <v>171</v>
      </c>
      <c r="AU147" s="202" t="s">
        <v>83</v>
      </c>
      <c r="AY147" s="17" t="s">
        <v>148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81</v>
      </c>
      <c r="BK147" s="203">
        <f>ROUND(I147*H147,2)</f>
        <v>0</v>
      </c>
      <c r="BL147" s="17" t="s">
        <v>156</v>
      </c>
      <c r="BM147" s="202" t="s">
        <v>760</v>
      </c>
    </row>
    <row r="148" spans="1:65" s="15" customFormat="1">
      <c r="B148" s="237"/>
      <c r="C148" s="238"/>
      <c r="D148" s="206" t="s">
        <v>158</v>
      </c>
      <c r="E148" s="239" t="s">
        <v>1</v>
      </c>
      <c r="F148" s="240" t="s">
        <v>194</v>
      </c>
      <c r="G148" s="238"/>
      <c r="H148" s="239" t="s">
        <v>1</v>
      </c>
      <c r="I148" s="241"/>
      <c r="J148" s="238"/>
      <c r="K148" s="238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158</v>
      </c>
      <c r="AU148" s="246" t="s">
        <v>83</v>
      </c>
      <c r="AV148" s="15" t="s">
        <v>81</v>
      </c>
      <c r="AW148" s="15" t="s">
        <v>29</v>
      </c>
      <c r="AX148" s="15" t="s">
        <v>73</v>
      </c>
      <c r="AY148" s="246" t="s">
        <v>148</v>
      </c>
    </row>
    <row r="149" spans="1:65" s="13" customFormat="1">
      <c r="B149" s="204"/>
      <c r="C149" s="205"/>
      <c r="D149" s="206" t="s">
        <v>158</v>
      </c>
      <c r="E149" s="207" t="s">
        <v>1</v>
      </c>
      <c r="F149" s="208" t="s">
        <v>761</v>
      </c>
      <c r="G149" s="205"/>
      <c r="H149" s="209">
        <v>30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158</v>
      </c>
      <c r="AU149" s="215" t="s">
        <v>83</v>
      </c>
      <c r="AV149" s="13" t="s">
        <v>83</v>
      </c>
      <c r="AW149" s="13" t="s">
        <v>29</v>
      </c>
      <c r="AX149" s="13" t="s">
        <v>73</v>
      </c>
      <c r="AY149" s="215" t="s">
        <v>148</v>
      </c>
    </row>
    <row r="150" spans="1:65" s="14" customFormat="1">
      <c r="B150" s="216"/>
      <c r="C150" s="217"/>
      <c r="D150" s="206" t="s">
        <v>158</v>
      </c>
      <c r="E150" s="218" t="s">
        <v>1</v>
      </c>
      <c r="F150" s="219" t="s">
        <v>160</v>
      </c>
      <c r="G150" s="217"/>
      <c r="H150" s="220">
        <v>30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158</v>
      </c>
      <c r="AU150" s="226" t="s">
        <v>83</v>
      </c>
      <c r="AV150" s="14" t="s">
        <v>156</v>
      </c>
      <c r="AW150" s="14" t="s">
        <v>29</v>
      </c>
      <c r="AX150" s="14" t="s">
        <v>81</v>
      </c>
      <c r="AY150" s="226" t="s">
        <v>148</v>
      </c>
    </row>
    <row r="151" spans="1:65" s="2" customFormat="1" ht="24">
      <c r="A151" s="34"/>
      <c r="B151" s="35"/>
      <c r="C151" s="227" t="s">
        <v>190</v>
      </c>
      <c r="D151" s="227" t="s">
        <v>171</v>
      </c>
      <c r="E151" s="228" t="s">
        <v>565</v>
      </c>
      <c r="F151" s="229" t="s">
        <v>566</v>
      </c>
      <c r="G151" s="230" t="s">
        <v>181</v>
      </c>
      <c r="H151" s="231">
        <v>100</v>
      </c>
      <c r="I151" s="232"/>
      <c r="J151" s="233">
        <f>ROUND(I151*H151,2)</f>
        <v>0</v>
      </c>
      <c r="K151" s="229" t="s">
        <v>175</v>
      </c>
      <c r="L151" s="234"/>
      <c r="M151" s="235" t="s">
        <v>1</v>
      </c>
      <c r="N151" s="236" t="s">
        <v>38</v>
      </c>
      <c r="O151" s="71"/>
      <c r="P151" s="200">
        <f>O151*H151</f>
        <v>0</v>
      </c>
      <c r="Q151" s="200">
        <v>1.23E-3</v>
      </c>
      <c r="R151" s="200">
        <f>Q151*H151</f>
        <v>0.123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176</v>
      </c>
      <c r="AT151" s="202" t="s">
        <v>171</v>
      </c>
      <c r="AU151" s="202" t="s">
        <v>83</v>
      </c>
      <c r="AY151" s="17" t="s">
        <v>148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81</v>
      </c>
      <c r="BK151" s="203">
        <f>ROUND(I151*H151,2)</f>
        <v>0</v>
      </c>
      <c r="BL151" s="17" t="s">
        <v>156</v>
      </c>
      <c r="BM151" s="202" t="s">
        <v>762</v>
      </c>
    </row>
    <row r="152" spans="1:65" s="13" customFormat="1">
      <c r="B152" s="204"/>
      <c r="C152" s="205"/>
      <c r="D152" s="206" t="s">
        <v>158</v>
      </c>
      <c r="E152" s="207" t="s">
        <v>1</v>
      </c>
      <c r="F152" s="208" t="s">
        <v>763</v>
      </c>
      <c r="G152" s="205"/>
      <c r="H152" s="209">
        <v>100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158</v>
      </c>
      <c r="AU152" s="215" t="s">
        <v>83</v>
      </c>
      <c r="AV152" s="13" t="s">
        <v>83</v>
      </c>
      <c r="AW152" s="13" t="s">
        <v>29</v>
      </c>
      <c r="AX152" s="13" t="s">
        <v>73</v>
      </c>
      <c r="AY152" s="215" t="s">
        <v>148</v>
      </c>
    </row>
    <row r="153" spans="1:65" s="14" customFormat="1">
      <c r="B153" s="216"/>
      <c r="C153" s="217"/>
      <c r="D153" s="206" t="s">
        <v>158</v>
      </c>
      <c r="E153" s="218" t="s">
        <v>1</v>
      </c>
      <c r="F153" s="219" t="s">
        <v>160</v>
      </c>
      <c r="G153" s="217"/>
      <c r="H153" s="220">
        <v>100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158</v>
      </c>
      <c r="AU153" s="226" t="s">
        <v>83</v>
      </c>
      <c r="AV153" s="14" t="s">
        <v>156</v>
      </c>
      <c r="AW153" s="14" t="s">
        <v>29</v>
      </c>
      <c r="AX153" s="14" t="s">
        <v>81</v>
      </c>
      <c r="AY153" s="226" t="s">
        <v>148</v>
      </c>
    </row>
    <row r="154" spans="1:65" s="2" customFormat="1" ht="21.75" customHeight="1">
      <c r="A154" s="34"/>
      <c r="B154" s="35"/>
      <c r="C154" s="227" t="s">
        <v>176</v>
      </c>
      <c r="D154" s="227" t="s">
        <v>171</v>
      </c>
      <c r="E154" s="228" t="s">
        <v>241</v>
      </c>
      <c r="F154" s="229" t="s">
        <v>242</v>
      </c>
      <c r="G154" s="230" t="s">
        <v>181</v>
      </c>
      <c r="H154" s="231">
        <v>50</v>
      </c>
      <c r="I154" s="250"/>
      <c r="J154" s="233">
        <f>ROUND(I154*H154,2)</f>
        <v>0</v>
      </c>
      <c r="K154" s="229" t="s">
        <v>175</v>
      </c>
      <c r="L154" s="234"/>
      <c r="M154" s="235" t="s">
        <v>1</v>
      </c>
      <c r="N154" s="236" t="s">
        <v>38</v>
      </c>
      <c r="O154" s="71"/>
      <c r="P154" s="200">
        <f>O154*H154</f>
        <v>0</v>
      </c>
      <c r="Q154" s="200">
        <v>1.8000000000000001E-4</v>
      </c>
      <c r="R154" s="200">
        <f>Q154*H154</f>
        <v>9.0000000000000011E-3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176</v>
      </c>
      <c r="AT154" s="202" t="s">
        <v>171</v>
      </c>
      <c r="AU154" s="202" t="s">
        <v>83</v>
      </c>
      <c r="AY154" s="17" t="s">
        <v>148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81</v>
      </c>
      <c r="BK154" s="203">
        <f>ROUND(I154*H154,2)</f>
        <v>0</v>
      </c>
      <c r="BL154" s="17" t="s">
        <v>156</v>
      </c>
      <c r="BM154" s="202" t="s">
        <v>764</v>
      </c>
    </row>
    <row r="155" spans="1:65" s="15" customFormat="1">
      <c r="B155" s="237"/>
      <c r="C155" s="238"/>
      <c r="D155" s="206" t="s">
        <v>158</v>
      </c>
      <c r="E155" s="239" t="s">
        <v>1</v>
      </c>
      <c r="F155" s="240" t="s">
        <v>194</v>
      </c>
      <c r="G155" s="238"/>
      <c r="H155" s="239" t="s">
        <v>1</v>
      </c>
      <c r="I155" s="241"/>
      <c r="J155" s="238"/>
      <c r="K155" s="238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158</v>
      </c>
      <c r="AU155" s="246" t="s">
        <v>83</v>
      </c>
      <c r="AV155" s="15" t="s">
        <v>81</v>
      </c>
      <c r="AW155" s="15" t="s">
        <v>29</v>
      </c>
      <c r="AX155" s="15" t="s">
        <v>73</v>
      </c>
      <c r="AY155" s="246" t="s">
        <v>148</v>
      </c>
    </row>
    <row r="156" spans="1:65" s="13" customFormat="1">
      <c r="B156" s="204"/>
      <c r="C156" s="205"/>
      <c r="D156" s="206" t="s">
        <v>158</v>
      </c>
      <c r="E156" s="207" t="s">
        <v>1</v>
      </c>
      <c r="F156" s="208" t="s">
        <v>765</v>
      </c>
      <c r="G156" s="205"/>
      <c r="H156" s="209">
        <v>50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158</v>
      </c>
      <c r="AU156" s="215" t="s">
        <v>83</v>
      </c>
      <c r="AV156" s="13" t="s">
        <v>83</v>
      </c>
      <c r="AW156" s="13" t="s">
        <v>29</v>
      </c>
      <c r="AX156" s="13" t="s">
        <v>73</v>
      </c>
      <c r="AY156" s="215" t="s">
        <v>148</v>
      </c>
    </row>
    <row r="157" spans="1:65" s="14" customFormat="1">
      <c r="B157" s="216"/>
      <c r="C157" s="217"/>
      <c r="D157" s="206" t="s">
        <v>158</v>
      </c>
      <c r="E157" s="218" t="s">
        <v>1</v>
      </c>
      <c r="F157" s="219" t="s">
        <v>160</v>
      </c>
      <c r="G157" s="217"/>
      <c r="H157" s="220">
        <v>50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158</v>
      </c>
      <c r="AU157" s="226" t="s">
        <v>83</v>
      </c>
      <c r="AV157" s="14" t="s">
        <v>156</v>
      </c>
      <c r="AW157" s="14" t="s">
        <v>29</v>
      </c>
      <c r="AX157" s="14" t="s">
        <v>81</v>
      </c>
      <c r="AY157" s="226" t="s">
        <v>148</v>
      </c>
    </row>
    <row r="158" spans="1:65" s="2" customFormat="1" ht="90" customHeight="1">
      <c r="A158" s="34"/>
      <c r="B158" s="35"/>
      <c r="C158" s="191" t="s">
        <v>203</v>
      </c>
      <c r="D158" s="191" t="s">
        <v>151</v>
      </c>
      <c r="E158" s="192" t="s">
        <v>571</v>
      </c>
      <c r="F158" s="193" t="s">
        <v>572</v>
      </c>
      <c r="G158" s="194" t="s">
        <v>163</v>
      </c>
      <c r="H158" s="195">
        <v>1.4999999999999999E-2</v>
      </c>
      <c r="I158" s="196"/>
      <c r="J158" s="197">
        <f>ROUND(I158*H158,2)</f>
        <v>0</v>
      </c>
      <c r="K158" s="193" t="s">
        <v>175</v>
      </c>
      <c r="L158" s="39"/>
      <c r="M158" s="198" t="s">
        <v>1</v>
      </c>
      <c r="N158" s="199" t="s">
        <v>38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156</v>
      </c>
      <c r="AT158" s="202" t="s">
        <v>151</v>
      </c>
      <c r="AU158" s="202" t="s">
        <v>83</v>
      </c>
      <c r="AY158" s="17" t="s">
        <v>148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81</v>
      </c>
      <c r="BK158" s="203">
        <f>ROUND(I158*H158,2)</f>
        <v>0</v>
      </c>
      <c r="BL158" s="17" t="s">
        <v>156</v>
      </c>
      <c r="BM158" s="202" t="s">
        <v>766</v>
      </c>
    </row>
    <row r="159" spans="1:65" s="13" customFormat="1">
      <c r="B159" s="204"/>
      <c r="C159" s="205"/>
      <c r="D159" s="206" t="s">
        <v>158</v>
      </c>
      <c r="E159" s="207" t="s">
        <v>1</v>
      </c>
      <c r="F159" s="208" t="s">
        <v>552</v>
      </c>
      <c r="G159" s="205"/>
      <c r="H159" s="209">
        <v>1.4999999999999999E-2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158</v>
      </c>
      <c r="AU159" s="215" t="s">
        <v>83</v>
      </c>
      <c r="AV159" s="13" t="s">
        <v>83</v>
      </c>
      <c r="AW159" s="13" t="s">
        <v>29</v>
      </c>
      <c r="AX159" s="13" t="s">
        <v>73</v>
      </c>
      <c r="AY159" s="215" t="s">
        <v>148</v>
      </c>
    </row>
    <row r="160" spans="1:65" s="14" customFormat="1">
      <c r="B160" s="216"/>
      <c r="C160" s="217"/>
      <c r="D160" s="206" t="s">
        <v>158</v>
      </c>
      <c r="E160" s="218" t="s">
        <v>1</v>
      </c>
      <c r="F160" s="219" t="s">
        <v>160</v>
      </c>
      <c r="G160" s="217"/>
      <c r="H160" s="220">
        <v>1.4999999999999999E-2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158</v>
      </c>
      <c r="AU160" s="226" t="s">
        <v>83</v>
      </c>
      <c r="AV160" s="14" t="s">
        <v>156</v>
      </c>
      <c r="AW160" s="14" t="s">
        <v>29</v>
      </c>
      <c r="AX160" s="14" t="s">
        <v>81</v>
      </c>
      <c r="AY160" s="226" t="s">
        <v>148</v>
      </c>
    </row>
    <row r="161" spans="1:65" s="2" customFormat="1" ht="134.25" customHeight="1">
      <c r="A161" s="34"/>
      <c r="B161" s="35"/>
      <c r="C161" s="191" t="s">
        <v>209</v>
      </c>
      <c r="D161" s="191" t="s">
        <v>151</v>
      </c>
      <c r="E161" s="192" t="s">
        <v>245</v>
      </c>
      <c r="F161" s="193" t="s">
        <v>246</v>
      </c>
      <c r="G161" s="194" t="s">
        <v>163</v>
      </c>
      <c r="H161" s="195">
        <v>0.15</v>
      </c>
      <c r="I161" s="196"/>
      <c r="J161" s="197">
        <f>ROUND(I161*H161,2)</f>
        <v>0</v>
      </c>
      <c r="K161" s="193" t="s">
        <v>175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156</v>
      </c>
      <c r="AT161" s="202" t="s">
        <v>151</v>
      </c>
      <c r="AU161" s="202" t="s">
        <v>83</v>
      </c>
      <c r="AY161" s="17" t="s">
        <v>148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81</v>
      </c>
      <c r="BK161" s="203">
        <f>ROUND(I161*H161,2)</f>
        <v>0</v>
      </c>
      <c r="BL161" s="17" t="s">
        <v>156</v>
      </c>
      <c r="BM161" s="202" t="s">
        <v>767</v>
      </c>
    </row>
    <row r="162" spans="1:65" s="13" customFormat="1">
      <c r="B162" s="204"/>
      <c r="C162" s="205"/>
      <c r="D162" s="206" t="s">
        <v>158</v>
      </c>
      <c r="E162" s="207" t="s">
        <v>1</v>
      </c>
      <c r="F162" s="208" t="s">
        <v>575</v>
      </c>
      <c r="G162" s="205"/>
      <c r="H162" s="209">
        <v>0.15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158</v>
      </c>
      <c r="AU162" s="215" t="s">
        <v>83</v>
      </c>
      <c r="AV162" s="13" t="s">
        <v>83</v>
      </c>
      <c r="AW162" s="13" t="s">
        <v>29</v>
      </c>
      <c r="AX162" s="13" t="s">
        <v>73</v>
      </c>
      <c r="AY162" s="215" t="s">
        <v>148</v>
      </c>
    </row>
    <row r="163" spans="1:65" s="14" customFormat="1">
      <c r="B163" s="216"/>
      <c r="C163" s="217"/>
      <c r="D163" s="206" t="s">
        <v>158</v>
      </c>
      <c r="E163" s="218" t="s">
        <v>1</v>
      </c>
      <c r="F163" s="219" t="s">
        <v>160</v>
      </c>
      <c r="G163" s="217"/>
      <c r="H163" s="220">
        <v>0.15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158</v>
      </c>
      <c r="AU163" s="226" t="s">
        <v>83</v>
      </c>
      <c r="AV163" s="14" t="s">
        <v>156</v>
      </c>
      <c r="AW163" s="14" t="s">
        <v>29</v>
      </c>
      <c r="AX163" s="14" t="s">
        <v>81</v>
      </c>
      <c r="AY163" s="226" t="s">
        <v>148</v>
      </c>
    </row>
    <row r="164" spans="1:65" s="2" customFormat="1" ht="114.95" customHeight="1">
      <c r="A164" s="34"/>
      <c r="B164" s="35"/>
      <c r="C164" s="191" t="s">
        <v>215</v>
      </c>
      <c r="D164" s="191" t="s">
        <v>151</v>
      </c>
      <c r="E164" s="192" t="s">
        <v>576</v>
      </c>
      <c r="F164" s="193" t="s">
        <v>577</v>
      </c>
      <c r="G164" s="194" t="s">
        <v>253</v>
      </c>
      <c r="H164" s="195">
        <v>4</v>
      </c>
      <c r="I164" s="196"/>
      <c r="J164" s="197">
        <f>ROUND(I164*H164,2)</f>
        <v>0</v>
      </c>
      <c r="K164" s="193" t="s">
        <v>175</v>
      </c>
      <c r="L164" s="39"/>
      <c r="M164" s="198" t="s">
        <v>1</v>
      </c>
      <c r="N164" s="199" t="s">
        <v>38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156</v>
      </c>
      <c r="AT164" s="202" t="s">
        <v>151</v>
      </c>
      <c r="AU164" s="202" t="s">
        <v>83</v>
      </c>
      <c r="AY164" s="17" t="s">
        <v>148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81</v>
      </c>
      <c r="BK164" s="203">
        <f>ROUND(I164*H164,2)</f>
        <v>0</v>
      </c>
      <c r="BL164" s="17" t="s">
        <v>156</v>
      </c>
      <c r="BM164" s="202" t="s">
        <v>768</v>
      </c>
    </row>
    <row r="165" spans="1:65" s="13" customFormat="1">
      <c r="B165" s="204"/>
      <c r="C165" s="205"/>
      <c r="D165" s="206" t="s">
        <v>158</v>
      </c>
      <c r="E165" s="207" t="s">
        <v>1</v>
      </c>
      <c r="F165" s="208" t="s">
        <v>156</v>
      </c>
      <c r="G165" s="205"/>
      <c r="H165" s="209">
        <v>4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158</v>
      </c>
      <c r="AU165" s="215" t="s">
        <v>83</v>
      </c>
      <c r="AV165" s="13" t="s">
        <v>83</v>
      </c>
      <c r="AW165" s="13" t="s">
        <v>29</v>
      </c>
      <c r="AX165" s="13" t="s">
        <v>73</v>
      </c>
      <c r="AY165" s="215" t="s">
        <v>148</v>
      </c>
    </row>
    <row r="166" spans="1:65" s="14" customFormat="1">
      <c r="B166" s="216"/>
      <c r="C166" s="217"/>
      <c r="D166" s="206" t="s">
        <v>158</v>
      </c>
      <c r="E166" s="218" t="s">
        <v>1</v>
      </c>
      <c r="F166" s="219" t="s">
        <v>160</v>
      </c>
      <c r="G166" s="217"/>
      <c r="H166" s="220">
        <v>4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158</v>
      </c>
      <c r="AU166" s="226" t="s">
        <v>83</v>
      </c>
      <c r="AV166" s="14" t="s">
        <v>156</v>
      </c>
      <c r="AW166" s="14" t="s">
        <v>29</v>
      </c>
      <c r="AX166" s="14" t="s">
        <v>81</v>
      </c>
      <c r="AY166" s="226" t="s">
        <v>148</v>
      </c>
    </row>
    <row r="167" spans="1:65" s="2" customFormat="1" ht="101.25" customHeight="1">
      <c r="A167" s="34"/>
      <c r="B167" s="35"/>
      <c r="C167" s="191" t="s">
        <v>220</v>
      </c>
      <c r="D167" s="191" t="s">
        <v>151</v>
      </c>
      <c r="E167" s="192" t="s">
        <v>262</v>
      </c>
      <c r="F167" s="193" t="s">
        <v>263</v>
      </c>
      <c r="G167" s="194" t="s">
        <v>198</v>
      </c>
      <c r="H167" s="195">
        <v>120</v>
      </c>
      <c r="I167" s="196"/>
      <c r="J167" s="197">
        <f>ROUND(I167*H167,2)</f>
        <v>0</v>
      </c>
      <c r="K167" s="193" t="s">
        <v>175</v>
      </c>
      <c r="L167" s="39"/>
      <c r="M167" s="198" t="s">
        <v>1</v>
      </c>
      <c r="N167" s="199" t="s">
        <v>38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156</v>
      </c>
      <c r="AT167" s="202" t="s">
        <v>151</v>
      </c>
      <c r="AU167" s="202" t="s">
        <v>83</v>
      </c>
      <c r="AY167" s="17" t="s">
        <v>148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81</v>
      </c>
      <c r="BK167" s="203">
        <f>ROUND(I167*H167,2)</f>
        <v>0</v>
      </c>
      <c r="BL167" s="17" t="s">
        <v>156</v>
      </c>
      <c r="BM167" s="202" t="s">
        <v>769</v>
      </c>
    </row>
    <row r="168" spans="1:65" s="13" customFormat="1">
      <c r="B168" s="204"/>
      <c r="C168" s="205"/>
      <c r="D168" s="206" t="s">
        <v>158</v>
      </c>
      <c r="E168" s="207" t="s">
        <v>1</v>
      </c>
      <c r="F168" s="208" t="s">
        <v>580</v>
      </c>
      <c r="G168" s="205"/>
      <c r="H168" s="209">
        <v>120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158</v>
      </c>
      <c r="AU168" s="215" t="s">
        <v>83</v>
      </c>
      <c r="AV168" s="13" t="s">
        <v>83</v>
      </c>
      <c r="AW168" s="13" t="s">
        <v>29</v>
      </c>
      <c r="AX168" s="13" t="s">
        <v>73</v>
      </c>
      <c r="AY168" s="215" t="s">
        <v>148</v>
      </c>
    </row>
    <row r="169" spans="1:65" s="14" customFormat="1">
      <c r="B169" s="216"/>
      <c r="C169" s="217"/>
      <c r="D169" s="206" t="s">
        <v>158</v>
      </c>
      <c r="E169" s="218" t="s">
        <v>1</v>
      </c>
      <c r="F169" s="219" t="s">
        <v>160</v>
      </c>
      <c r="G169" s="217"/>
      <c r="H169" s="220">
        <v>120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158</v>
      </c>
      <c r="AU169" s="226" t="s">
        <v>83</v>
      </c>
      <c r="AV169" s="14" t="s">
        <v>156</v>
      </c>
      <c r="AW169" s="14" t="s">
        <v>29</v>
      </c>
      <c r="AX169" s="14" t="s">
        <v>81</v>
      </c>
      <c r="AY169" s="226" t="s">
        <v>148</v>
      </c>
    </row>
    <row r="170" spans="1:65" s="2" customFormat="1" ht="16.5" customHeight="1">
      <c r="A170" s="34"/>
      <c r="B170" s="35"/>
      <c r="C170" s="227" t="s">
        <v>235</v>
      </c>
      <c r="D170" s="227" t="s">
        <v>171</v>
      </c>
      <c r="E170" s="228" t="s">
        <v>581</v>
      </c>
      <c r="F170" s="229" t="s">
        <v>582</v>
      </c>
      <c r="G170" s="230" t="s">
        <v>198</v>
      </c>
      <c r="H170" s="231">
        <v>9.6</v>
      </c>
      <c r="I170" s="232"/>
      <c r="J170" s="233">
        <f>ROUND(I170*H170,2)</f>
        <v>0</v>
      </c>
      <c r="K170" s="229" t="s">
        <v>175</v>
      </c>
      <c r="L170" s="234"/>
      <c r="M170" s="235" t="s">
        <v>1</v>
      </c>
      <c r="N170" s="236" t="s">
        <v>38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176</v>
      </c>
      <c r="AT170" s="202" t="s">
        <v>171</v>
      </c>
      <c r="AU170" s="202" t="s">
        <v>83</v>
      </c>
      <c r="AY170" s="17" t="s">
        <v>148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81</v>
      </c>
      <c r="BK170" s="203">
        <f>ROUND(I170*H170,2)</f>
        <v>0</v>
      </c>
      <c r="BL170" s="17" t="s">
        <v>156</v>
      </c>
      <c r="BM170" s="202" t="s">
        <v>770</v>
      </c>
    </row>
    <row r="171" spans="1:65" s="13" customFormat="1">
      <c r="B171" s="204"/>
      <c r="C171" s="205"/>
      <c r="D171" s="206" t="s">
        <v>158</v>
      </c>
      <c r="E171" s="207" t="s">
        <v>1</v>
      </c>
      <c r="F171" s="208" t="s">
        <v>771</v>
      </c>
      <c r="G171" s="205"/>
      <c r="H171" s="209">
        <v>9.6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158</v>
      </c>
      <c r="AU171" s="215" t="s">
        <v>83</v>
      </c>
      <c r="AV171" s="13" t="s">
        <v>83</v>
      </c>
      <c r="AW171" s="13" t="s">
        <v>29</v>
      </c>
      <c r="AX171" s="13" t="s">
        <v>73</v>
      </c>
      <c r="AY171" s="215" t="s">
        <v>148</v>
      </c>
    </row>
    <row r="172" spans="1:65" s="14" customFormat="1">
      <c r="B172" s="216"/>
      <c r="C172" s="217"/>
      <c r="D172" s="206" t="s">
        <v>158</v>
      </c>
      <c r="E172" s="218" t="s">
        <v>1</v>
      </c>
      <c r="F172" s="219" t="s">
        <v>160</v>
      </c>
      <c r="G172" s="217"/>
      <c r="H172" s="220">
        <v>9.6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158</v>
      </c>
      <c r="AU172" s="226" t="s">
        <v>83</v>
      </c>
      <c r="AV172" s="14" t="s">
        <v>156</v>
      </c>
      <c r="AW172" s="14" t="s">
        <v>29</v>
      </c>
      <c r="AX172" s="14" t="s">
        <v>81</v>
      </c>
      <c r="AY172" s="226" t="s">
        <v>148</v>
      </c>
    </row>
    <row r="173" spans="1:65" s="2" customFormat="1" ht="60">
      <c r="A173" s="34"/>
      <c r="B173" s="35"/>
      <c r="C173" s="191" t="s">
        <v>240</v>
      </c>
      <c r="D173" s="191" t="s">
        <v>151</v>
      </c>
      <c r="E173" s="192" t="s">
        <v>584</v>
      </c>
      <c r="F173" s="193" t="s">
        <v>585</v>
      </c>
      <c r="G173" s="194" t="s">
        <v>198</v>
      </c>
      <c r="H173" s="195">
        <v>9.6</v>
      </c>
      <c r="I173" s="196"/>
      <c r="J173" s="197">
        <f>ROUND(I173*H173,2)</f>
        <v>0</v>
      </c>
      <c r="K173" s="193" t="s">
        <v>175</v>
      </c>
      <c r="L173" s="39"/>
      <c r="M173" s="198" t="s">
        <v>1</v>
      </c>
      <c r="N173" s="199" t="s">
        <v>38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156</v>
      </c>
      <c r="AT173" s="202" t="s">
        <v>151</v>
      </c>
      <c r="AU173" s="202" t="s">
        <v>83</v>
      </c>
      <c r="AY173" s="17" t="s">
        <v>148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81</v>
      </c>
      <c r="BK173" s="203">
        <f>ROUND(I173*H173,2)</f>
        <v>0</v>
      </c>
      <c r="BL173" s="17" t="s">
        <v>156</v>
      </c>
      <c r="BM173" s="202" t="s">
        <v>772</v>
      </c>
    </row>
    <row r="174" spans="1:65" s="13" customFormat="1">
      <c r="B174" s="204"/>
      <c r="C174" s="205"/>
      <c r="D174" s="206" t="s">
        <v>158</v>
      </c>
      <c r="E174" s="207" t="s">
        <v>1</v>
      </c>
      <c r="F174" s="208" t="s">
        <v>773</v>
      </c>
      <c r="G174" s="205"/>
      <c r="H174" s="209">
        <v>9.6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158</v>
      </c>
      <c r="AU174" s="215" t="s">
        <v>83</v>
      </c>
      <c r="AV174" s="13" t="s">
        <v>83</v>
      </c>
      <c r="AW174" s="13" t="s">
        <v>29</v>
      </c>
      <c r="AX174" s="13" t="s">
        <v>73</v>
      </c>
      <c r="AY174" s="215" t="s">
        <v>148</v>
      </c>
    </row>
    <row r="175" spans="1:65" s="14" customFormat="1">
      <c r="B175" s="216"/>
      <c r="C175" s="217"/>
      <c r="D175" s="206" t="s">
        <v>158</v>
      </c>
      <c r="E175" s="218" t="s">
        <v>1</v>
      </c>
      <c r="F175" s="219" t="s">
        <v>160</v>
      </c>
      <c r="G175" s="217"/>
      <c r="H175" s="220">
        <v>9.6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158</v>
      </c>
      <c r="AU175" s="226" t="s">
        <v>83</v>
      </c>
      <c r="AV175" s="14" t="s">
        <v>156</v>
      </c>
      <c r="AW175" s="14" t="s">
        <v>29</v>
      </c>
      <c r="AX175" s="14" t="s">
        <v>81</v>
      </c>
      <c r="AY175" s="226" t="s">
        <v>148</v>
      </c>
    </row>
    <row r="176" spans="1:65" s="2" customFormat="1" ht="48">
      <c r="A176" s="34"/>
      <c r="B176" s="35"/>
      <c r="C176" s="191" t="s">
        <v>8</v>
      </c>
      <c r="D176" s="191" t="s">
        <v>151</v>
      </c>
      <c r="E176" s="192" t="s">
        <v>588</v>
      </c>
      <c r="F176" s="193" t="s">
        <v>589</v>
      </c>
      <c r="G176" s="194" t="s">
        <v>198</v>
      </c>
      <c r="H176" s="195">
        <v>9</v>
      </c>
      <c r="I176" s="196"/>
      <c r="J176" s="197">
        <f>ROUND(I176*H176,2)</f>
        <v>0</v>
      </c>
      <c r="K176" s="193" t="s">
        <v>175</v>
      </c>
      <c r="L176" s="39"/>
      <c r="M176" s="198" t="s">
        <v>1</v>
      </c>
      <c r="N176" s="199" t="s">
        <v>38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156</v>
      </c>
      <c r="AT176" s="202" t="s">
        <v>151</v>
      </c>
      <c r="AU176" s="202" t="s">
        <v>83</v>
      </c>
      <c r="AY176" s="17" t="s">
        <v>148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81</v>
      </c>
      <c r="BK176" s="203">
        <f>ROUND(I176*H176,2)</f>
        <v>0</v>
      </c>
      <c r="BL176" s="17" t="s">
        <v>156</v>
      </c>
      <c r="BM176" s="202" t="s">
        <v>774</v>
      </c>
    </row>
    <row r="177" spans="1:65" s="13" customFormat="1">
      <c r="B177" s="204"/>
      <c r="C177" s="205"/>
      <c r="D177" s="206" t="s">
        <v>158</v>
      </c>
      <c r="E177" s="207" t="s">
        <v>1</v>
      </c>
      <c r="F177" s="208" t="s">
        <v>203</v>
      </c>
      <c r="G177" s="205"/>
      <c r="H177" s="209">
        <v>9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158</v>
      </c>
      <c r="AU177" s="215" t="s">
        <v>83</v>
      </c>
      <c r="AV177" s="13" t="s">
        <v>83</v>
      </c>
      <c r="AW177" s="13" t="s">
        <v>29</v>
      </c>
      <c r="AX177" s="13" t="s">
        <v>73</v>
      </c>
      <c r="AY177" s="215" t="s">
        <v>148</v>
      </c>
    </row>
    <row r="178" spans="1:65" s="14" customFormat="1">
      <c r="B178" s="216"/>
      <c r="C178" s="217"/>
      <c r="D178" s="206" t="s">
        <v>158</v>
      </c>
      <c r="E178" s="218" t="s">
        <v>1</v>
      </c>
      <c r="F178" s="219" t="s">
        <v>160</v>
      </c>
      <c r="G178" s="217"/>
      <c r="H178" s="220">
        <v>9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158</v>
      </c>
      <c r="AU178" s="226" t="s">
        <v>83</v>
      </c>
      <c r="AV178" s="14" t="s">
        <v>156</v>
      </c>
      <c r="AW178" s="14" t="s">
        <v>29</v>
      </c>
      <c r="AX178" s="14" t="s">
        <v>81</v>
      </c>
      <c r="AY178" s="226" t="s">
        <v>148</v>
      </c>
    </row>
    <row r="179" spans="1:65" s="2" customFormat="1" ht="36">
      <c r="A179" s="34"/>
      <c r="B179" s="35"/>
      <c r="C179" s="191" t="s">
        <v>250</v>
      </c>
      <c r="D179" s="191" t="s">
        <v>151</v>
      </c>
      <c r="E179" s="192" t="s">
        <v>591</v>
      </c>
      <c r="F179" s="193" t="s">
        <v>592</v>
      </c>
      <c r="G179" s="194" t="s">
        <v>198</v>
      </c>
      <c r="H179" s="195">
        <v>72</v>
      </c>
      <c r="I179" s="196"/>
      <c r="J179" s="197">
        <f>ROUND(I179*H179,2)</f>
        <v>0</v>
      </c>
      <c r="K179" s="193" t="s">
        <v>175</v>
      </c>
      <c r="L179" s="39"/>
      <c r="M179" s="198" t="s">
        <v>1</v>
      </c>
      <c r="N179" s="199" t="s">
        <v>38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156</v>
      </c>
      <c r="AT179" s="202" t="s">
        <v>151</v>
      </c>
      <c r="AU179" s="202" t="s">
        <v>83</v>
      </c>
      <c r="AY179" s="17" t="s">
        <v>148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81</v>
      </c>
      <c r="BK179" s="203">
        <f>ROUND(I179*H179,2)</f>
        <v>0</v>
      </c>
      <c r="BL179" s="17" t="s">
        <v>156</v>
      </c>
      <c r="BM179" s="202" t="s">
        <v>775</v>
      </c>
    </row>
    <row r="180" spans="1:65" s="13" customFormat="1">
      <c r="B180" s="204"/>
      <c r="C180" s="205"/>
      <c r="D180" s="206" t="s">
        <v>158</v>
      </c>
      <c r="E180" s="207" t="s">
        <v>1</v>
      </c>
      <c r="F180" s="208" t="s">
        <v>776</v>
      </c>
      <c r="G180" s="205"/>
      <c r="H180" s="209">
        <v>72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158</v>
      </c>
      <c r="AU180" s="215" t="s">
        <v>83</v>
      </c>
      <c r="AV180" s="13" t="s">
        <v>83</v>
      </c>
      <c r="AW180" s="13" t="s">
        <v>29</v>
      </c>
      <c r="AX180" s="13" t="s">
        <v>73</v>
      </c>
      <c r="AY180" s="215" t="s">
        <v>148</v>
      </c>
    </row>
    <row r="181" spans="1:65" s="14" customFormat="1">
      <c r="B181" s="216"/>
      <c r="C181" s="217"/>
      <c r="D181" s="206" t="s">
        <v>158</v>
      </c>
      <c r="E181" s="218" t="s">
        <v>1</v>
      </c>
      <c r="F181" s="219" t="s">
        <v>160</v>
      </c>
      <c r="G181" s="217"/>
      <c r="H181" s="220">
        <v>72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158</v>
      </c>
      <c r="AU181" s="226" t="s">
        <v>83</v>
      </c>
      <c r="AV181" s="14" t="s">
        <v>156</v>
      </c>
      <c r="AW181" s="14" t="s">
        <v>29</v>
      </c>
      <c r="AX181" s="14" t="s">
        <v>81</v>
      </c>
      <c r="AY181" s="226" t="s">
        <v>148</v>
      </c>
    </row>
    <row r="182" spans="1:65" s="2" customFormat="1" ht="55.5" customHeight="1">
      <c r="A182" s="34"/>
      <c r="B182" s="35"/>
      <c r="C182" s="191" t="s">
        <v>256</v>
      </c>
      <c r="D182" s="191" t="s">
        <v>151</v>
      </c>
      <c r="E182" s="192" t="s">
        <v>594</v>
      </c>
      <c r="F182" s="193" t="s">
        <v>595</v>
      </c>
      <c r="G182" s="194" t="s">
        <v>154</v>
      </c>
      <c r="H182" s="195">
        <v>54</v>
      </c>
      <c r="I182" s="196"/>
      <c r="J182" s="197">
        <f>ROUND(I182*H182,2)</f>
        <v>0</v>
      </c>
      <c r="K182" s="193" t="s">
        <v>175</v>
      </c>
      <c r="L182" s="39"/>
      <c r="M182" s="198" t="s">
        <v>1</v>
      </c>
      <c r="N182" s="199" t="s">
        <v>38</v>
      </c>
      <c r="O182" s="7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156</v>
      </c>
      <c r="AT182" s="202" t="s">
        <v>151</v>
      </c>
      <c r="AU182" s="202" t="s">
        <v>83</v>
      </c>
      <c r="AY182" s="17" t="s">
        <v>148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81</v>
      </c>
      <c r="BK182" s="203">
        <f>ROUND(I182*H182,2)</f>
        <v>0</v>
      </c>
      <c r="BL182" s="17" t="s">
        <v>156</v>
      </c>
      <c r="BM182" s="202" t="s">
        <v>777</v>
      </c>
    </row>
    <row r="183" spans="1:65" s="13" customFormat="1">
      <c r="B183" s="204"/>
      <c r="C183" s="205"/>
      <c r="D183" s="206" t="s">
        <v>158</v>
      </c>
      <c r="E183" s="207" t="s">
        <v>1</v>
      </c>
      <c r="F183" s="208" t="s">
        <v>778</v>
      </c>
      <c r="G183" s="205"/>
      <c r="H183" s="209">
        <v>54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158</v>
      </c>
      <c r="AU183" s="215" t="s">
        <v>83</v>
      </c>
      <c r="AV183" s="13" t="s">
        <v>83</v>
      </c>
      <c r="AW183" s="13" t="s">
        <v>29</v>
      </c>
      <c r="AX183" s="13" t="s">
        <v>73</v>
      </c>
      <c r="AY183" s="215" t="s">
        <v>148</v>
      </c>
    </row>
    <row r="184" spans="1:65" s="14" customFormat="1">
      <c r="B184" s="216"/>
      <c r="C184" s="217"/>
      <c r="D184" s="206" t="s">
        <v>158</v>
      </c>
      <c r="E184" s="218" t="s">
        <v>1</v>
      </c>
      <c r="F184" s="219" t="s">
        <v>160</v>
      </c>
      <c r="G184" s="217"/>
      <c r="H184" s="220">
        <v>54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158</v>
      </c>
      <c r="AU184" s="226" t="s">
        <v>83</v>
      </c>
      <c r="AV184" s="14" t="s">
        <v>156</v>
      </c>
      <c r="AW184" s="14" t="s">
        <v>29</v>
      </c>
      <c r="AX184" s="14" t="s">
        <v>81</v>
      </c>
      <c r="AY184" s="226" t="s">
        <v>148</v>
      </c>
    </row>
    <row r="185" spans="1:65" s="2" customFormat="1" ht="78" customHeight="1">
      <c r="A185" s="34"/>
      <c r="B185" s="35"/>
      <c r="C185" s="191" t="s">
        <v>261</v>
      </c>
      <c r="D185" s="191" t="s">
        <v>151</v>
      </c>
      <c r="E185" s="192" t="s">
        <v>598</v>
      </c>
      <c r="F185" s="193" t="s">
        <v>599</v>
      </c>
      <c r="G185" s="194" t="s">
        <v>154</v>
      </c>
      <c r="H185" s="195">
        <v>54</v>
      </c>
      <c r="I185" s="196"/>
      <c r="J185" s="197">
        <f>ROUND(I185*H185,2)</f>
        <v>0</v>
      </c>
      <c r="K185" s="193" t="s">
        <v>175</v>
      </c>
      <c r="L185" s="39"/>
      <c r="M185" s="198" t="s">
        <v>1</v>
      </c>
      <c r="N185" s="199" t="s">
        <v>38</v>
      </c>
      <c r="O185" s="7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156</v>
      </c>
      <c r="AT185" s="202" t="s">
        <v>151</v>
      </c>
      <c r="AU185" s="202" t="s">
        <v>83</v>
      </c>
      <c r="AY185" s="17" t="s">
        <v>148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81</v>
      </c>
      <c r="BK185" s="203">
        <f>ROUND(I185*H185,2)</f>
        <v>0</v>
      </c>
      <c r="BL185" s="17" t="s">
        <v>156</v>
      </c>
      <c r="BM185" s="202" t="s">
        <v>779</v>
      </c>
    </row>
    <row r="186" spans="1:65" s="13" customFormat="1">
      <c r="B186" s="204"/>
      <c r="C186" s="205"/>
      <c r="D186" s="206" t="s">
        <v>158</v>
      </c>
      <c r="E186" s="207" t="s">
        <v>1</v>
      </c>
      <c r="F186" s="208" t="s">
        <v>778</v>
      </c>
      <c r="G186" s="205"/>
      <c r="H186" s="209">
        <v>54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158</v>
      </c>
      <c r="AU186" s="215" t="s">
        <v>83</v>
      </c>
      <c r="AV186" s="13" t="s">
        <v>83</v>
      </c>
      <c r="AW186" s="13" t="s">
        <v>29</v>
      </c>
      <c r="AX186" s="13" t="s">
        <v>73</v>
      </c>
      <c r="AY186" s="215" t="s">
        <v>148</v>
      </c>
    </row>
    <row r="187" spans="1:65" s="14" customFormat="1">
      <c r="B187" s="216"/>
      <c r="C187" s="217"/>
      <c r="D187" s="206" t="s">
        <v>158</v>
      </c>
      <c r="E187" s="218" t="s">
        <v>1</v>
      </c>
      <c r="F187" s="219" t="s">
        <v>160</v>
      </c>
      <c r="G187" s="217"/>
      <c r="H187" s="220">
        <v>54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158</v>
      </c>
      <c r="AU187" s="226" t="s">
        <v>83</v>
      </c>
      <c r="AV187" s="14" t="s">
        <v>156</v>
      </c>
      <c r="AW187" s="14" t="s">
        <v>29</v>
      </c>
      <c r="AX187" s="14" t="s">
        <v>81</v>
      </c>
      <c r="AY187" s="226" t="s">
        <v>148</v>
      </c>
    </row>
    <row r="188" spans="1:65" s="2" customFormat="1" ht="21.75" customHeight="1">
      <c r="A188" s="34"/>
      <c r="B188" s="35"/>
      <c r="C188" s="227" t="s">
        <v>266</v>
      </c>
      <c r="D188" s="227" t="s">
        <v>171</v>
      </c>
      <c r="E188" s="228" t="s">
        <v>601</v>
      </c>
      <c r="F188" s="229" t="s">
        <v>602</v>
      </c>
      <c r="G188" s="230" t="s">
        <v>174</v>
      </c>
      <c r="H188" s="231">
        <v>18.63</v>
      </c>
      <c r="I188" s="232"/>
      <c r="J188" s="233">
        <f>ROUND(I188*H188,2)</f>
        <v>0</v>
      </c>
      <c r="K188" s="229" t="s">
        <v>175</v>
      </c>
      <c r="L188" s="234"/>
      <c r="M188" s="235" t="s">
        <v>1</v>
      </c>
      <c r="N188" s="236" t="s">
        <v>38</v>
      </c>
      <c r="O188" s="71"/>
      <c r="P188" s="200">
        <f>O188*H188</f>
        <v>0</v>
      </c>
      <c r="Q188" s="200">
        <v>1</v>
      </c>
      <c r="R188" s="200">
        <f>Q188*H188</f>
        <v>18.63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176</v>
      </c>
      <c r="AT188" s="202" t="s">
        <v>171</v>
      </c>
      <c r="AU188" s="202" t="s">
        <v>83</v>
      </c>
      <c r="AY188" s="17" t="s">
        <v>148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81</v>
      </c>
      <c r="BK188" s="203">
        <f>ROUND(I188*H188,2)</f>
        <v>0</v>
      </c>
      <c r="BL188" s="17" t="s">
        <v>156</v>
      </c>
      <c r="BM188" s="202" t="s">
        <v>780</v>
      </c>
    </row>
    <row r="189" spans="1:65" s="13" customFormat="1">
      <c r="B189" s="204"/>
      <c r="C189" s="205"/>
      <c r="D189" s="206" t="s">
        <v>158</v>
      </c>
      <c r="E189" s="207" t="s">
        <v>1</v>
      </c>
      <c r="F189" s="208" t="s">
        <v>781</v>
      </c>
      <c r="G189" s="205"/>
      <c r="H189" s="209">
        <v>18.63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158</v>
      </c>
      <c r="AU189" s="215" t="s">
        <v>83</v>
      </c>
      <c r="AV189" s="13" t="s">
        <v>83</v>
      </c>
      <c r="AW189" s="13" t="s">
        <v>29</v>
      </c>
      <c r="AX189" s="13" t="s">
        <v>73</v>
      </c>
      <c r="AY189" s="215" t="s">
        <v>148</v>
      </c>
    </row>
    <row r="190" spans="1:65" s="14" customFormat="1">
      <c r="B190" s="216"/>
      <c r="C190" s="217"/>
      <c r="D190" s="206" t="s">
        <v>158</v>
      </c>
      <c r="E190" s="218" t="s">
        <v>1</v>
      </c>
      <c r="F190" s="219" t="s">
        <v>160</v>
      </c>
      <c r="G190" s="217"/>
      <c r="H190" s="220">
        <v>18.63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158</v>
      </c>
      <c r="AU190" s="226" t="s">
        <v>83</v>
      </c>
      <c r="AV190" s="14" t="s">
        <v>156</v>
      </c>
      <c r="AW190" s="14" t="s">
        <v>29</v>
      </c>
      <c r="AX190" s="14" t="s">
        <v>81</v>
      </c>
      <c r="AY190" s="226" t="s">
        <v>148</v>
      </c>
    </row>
    <row r="191" spans="1:65" s="2" customFormat="1" ht="24">
      <c r="A191" s="34"/>
      <c r="B191" s="35"/>
      <c r="C191" s="227" t="s">
        <v>271</v>
      </c>
      <c r="D191" s="227" t="s">
        <v>171</v>
      </c>
      <c r="E191" s="228" t="s">
        <v>605</v>
      </c>
      <c r="F191" s="229" t="s">
        <v>606</v>
      </c>
      <c r="G191" s="230" t="s">
        <v>174</v>
      </c>
      <c r="H191" s="231">
        <v>6.21</v>
      </c>
      <c r="I191" s="232"/>
      <c r="J191" s="233">
        <f>ROUND(I191*H191,2)</f>
        <v>0</v>
      </c>
      <c r="K191" s="229" t="s">
        <v>175</v>
      </c>
      <c r="L191" s="234"/>
      <c r="M191" s="235" t="s">
        <v>1</v>
      </c>
      <c r="N191" s="236" t="s">
        <v>38</v>
      </c>
      <c r="O191" s="71"/>
      <c r="P191" s="200">
        <f>O191*H191</f>
        <v>0</v>
      </c>
      <c r="Q191" s="200">
        <v>1</v>
      </c>
      <c r="R191" s="200">
        <f>Q191*H191</f>
        <v>6.21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176</v>
      </c>
      <c r="AT191" s="202" t="s">
        <v>171</v>
      </c>
      <c r="AU191" s="202" t="s">
        <v>83</v>
      </c>
      <c r="AY191" s="17" t="s">
        <v>148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81</v>
      </c>
      <c r="BK191" s="203">
        <f>ROUND(I191*H191,2)</f>
        <v>0</v>
      </c>
      <c r="BL191" s="17" t="s">
        <v>156</v>
      </c>
      <c r="BM191" s="202" t="s">
        <v>782</v>
      </c>
    </row>
    <row r="192" spans="1:65" s="13" customFormat="1">
      <c r="B192" s="204"/>
      <c r="C192" s="205"/>
      <c r="D192" s="206" t="s">
        <v>158</v>
      </c>
      <c r="E192" s="207" t="s">
        <v>1</v>
      </c>
      <c r="F192" s="208" t="s">
        <v>783</v>
      </c>
      <c r="G192" s="205"/>
      <c r="H192" s="209">
        <v>6.21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158</v>
      </c>
      <c r="AU192" s="215" t="s">
        <v>83</v>
      </c>
      <c r="AV192" s="13" t="s">
        <v>83</v>
      </c>
      <c r="AW192" s="13" t="s">
        <v>29</v>
      </c>
      <c r="AX192" s="13" t="s">
        <v>73</v>
      </c>
      <c r="AY192" s="215" t="s">
        <v>148</v>
      </c>
    </row>
    <row r="193" spans="1:65" s="14" customFormat="1">
      <c r="B193" s="216"/>
      <c r="C193" s="217"/>
      <c r="D193" s="206" t="s">
        <v>158</v>
      </c>
      <c r="E193" s="218" t="s">
        <v>1</v>
      </c>
      <c r="F193" s="219" t="s">
        <v>160</v>
      </c>
      <c r="G193" s="217"/>
      <c r="H193" s="220">
        <v>6.21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158</v>
      </c>
      <c r="AU193" s="226" t="s">
        <v>83</v>
      </c>
      <c r="AV193" s="14" t="s">
        <v>156</v>
      </c>
      <c r="AW193" s="14" t="s">
        <v>29</v>
      </c>
      <c r="AX193" s="14" t="s">
        <v>81</v>
      </c>
      <c r="AY193" s="226" t="s">
        <v>148</v>
      </c>
    </row>
    <row r="194" spans="1:65" s="12" customFormat="1" ht="25.9" customHeight="1">
      <c r="B194" s="175"/>
      <c r="C194" s="176"/>
      <c r="D194" s="177" t="s">
        <v>72</v>
      </c>
      <c r="E194" s="178" t="s">
        <v>335</v>
      </c>
      <c r="F194" s="178" t="s">
        <v>336</v>
      </c>
      <c r="G194" s="176"/>
      <c r="H194" s="176"/>
      <c r="I194" s="179"/>
      <c r="J194" s="180">
        <f>BK194</f>
        <v>0</v>
      </c>
      <c r="K194" s="176"/>
      <c r="L194" s="181"/>
      <c r="M194" s="182"/>
      <c r="N194" s="183"/>
      <c r="O194" s="183"/>
      <c r="P194" s="184">
        <f>SUM(P195:P210)</f>
        <v>0</v>
      </c>
      <c r="Q194" s="183"/>
      <c r="R194" s="184">
        <f>SUM(R195:R210)</f>
        <v>0</v>
      </c>
      <c r="S194" s="183"/>
      <c r="T194" s="185">
        <f>SUM(T195:T210)</f>
        <v>0</v>
      </c>
      <c r="AR194" s="186" t="s">
        <v>156</v>
      </c>
      <c r="AT194" s="187" t="s">
        <v>72</v>
      </c>
      <c r="AU194" s="187" t="s">
        <v>73</v>
      </c>
      <c r="AY194" s="186" t="s">
        <v>148</v>
      </c>
      <c r="BK194" s="188">
        <f>SUM(BK195:BK210)</f>
        <v>0</v>
      </c>
    </row>
    <row r="195" spans="1:65" s="2" customFormat="1" ht="189.75" customHeight="1">
      <c r="A195" s="34"/>
      <c r="B195" s="35"/>
      <c r="C195" s="191" t="s">
        <v>7</v>
      </c>
      <c r="D195" s="191" t="s">
        <v>151</v>
      </c>
      <c r="E195" s="192" t="s">
        <v>609</v>
      </c>
      <c r="F195" s="193" t="s">
        <v>610</v>
      </c>
      <c r="G195" s="194" t="s">
        <v>174</v>
      </c>
      <c r="H195" s="195">
        <v>125.28</v>
      </c>
      <c r="I195" s="196"/>
      <c r="J195" s="197">
        <f>ROUND(I195*H195,2)</f>
        <v>0</v>
      </c>
      <c r="K195" s="193" t="s">
        <v>175</v>
      </c>
      <c r="L195" s="39"/>
      <c r="M195" s="198" t="s">
        <v>1</v>
      </c>
      <c r="N195" s="199" t="s">
        <v>38</v>
      </c>
      <c r="O195" s="71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340</v>
      </c>
      <c r="AT195" s="202" t="s">
        <v>151</v>
      </c>
      <c r="AU195" s="202" t="s">
        <v>81</v>
      </c>
      <c r="AY195" s="17" t="s">
        <v>148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81</v>
      </c>
      <c r="BK195" s="203">
        <f>ROUND(I195*H195,2)</f>
        <v>0</v>
      </c>
      <c r="BL195" s="17" t="s">
        <v>340</v>
      </c>
      <c r="BM195" s="202" t="s">
        <v>784</v>
      </c>
    </row>
    <row r="196" spans="1:65" s="13" customFormat="1">
      <c r="B196" s="204"/>
      <c r="C196" s="205"/>
      <c r="D196" s="206" t="s">
        <v>158</v>
      </c>
      <c r="E196" s="207" t="s">
        <v>1</v>
      </c>
      <c r="F196" s="208" t="s">
        <v>785</v>
      </c>
      <c r="G196" s="205"/>
      <c r="H196" s="209">
        <v>49.68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158</v>
      </c>
      <c r="AU196" s="215" t="s">
        <v>81</v>
      </c>
      <c r="AV196" s="13" t="s">
        <v>83</v>
      </c>
      <c r="AW196" s="13" t="s">
        <v>29</v>
      </c>
      <c r="AX196" s="13" t="s">
        <v>73</v>
      </c>
      <c r="AY196" s="215" t="s">
        <v>148</v>
      </c>
    </row>
    <row r="197" spans="1:65" s="13" customFormat="1">
      <c r="B197" s="204"/>
      <c r="C197" s="205"/>
      <c r="D197" s="206" t="s">
        <v>158</v>
      </c>
      <c r="E197" s="207" t="s">
        <v>1</v>
      </c>
      <c r="F197" s="208" t="s">
        <v>786</v>
      </c>
      <c r="G197" s="205"/>
      <c r="H197" s="209">
        <v>75.599999999999994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158</v>
      </c>
      <c r="AU197" s="215" t="s">
        <v>81</v>
      </c>
      <c r="AV197" s="13" t="s">
        <v>83</v>
      </c>
      <c r="AW197" s="13" t="s">
        <v>29</v>
      </c>
      <c r="AX197" s="13" t="s">
        <v>73</v>
      </c>
      <c r="AY197" s="215" t="s">
        <v>148</v>
      </c>
    </row>
    <row r="198" spans="1:65" s="14" customFormat="1">
      <c r="B198" s="216"/>
      <c r="C198" s="217"/>
      <c r="D198" s="206" t="s">
        <v>158</v>
      </c>
      <c r="E198" s="218" t="s">
        <v>1</v>
      </c>
      <c r="F198" s="219" t="s">
        <v>160</v>
      </c>
      <c r="G198" s="217"/>
      <c r="H198" s="220">
        <v>125.28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158</v>
      </c>
      <c r="AU198" s="226" t="s">
        <v>81</v>
      </c>
      <c r="AV198" s="14" t="s">
        <v>156</v>
      </c>
      <c r="AW198" s="14" t="s">
        <v>29</v>
      </c>
      <c r="AX198" s="14" t="s">
        <v>81</v>
      </c>
      <c r="AY198" s="226" t="s">
        <v>148</v>
      </c>
    </row>
    <row r="199" spans="1:65" s="2" customFormat="1" ht="194.45" customHeight="1">
      <c r="A199" s="34"/>
      <c r="B199" s="35"/>
      <c r="C199" s="191" t="s">
        <v>296</v>
      </c>
      <c r="D199" s="191" t="s">
        <v>151</v>
      </c>
      <c r="E199" s="192" t="s">
        <v>615</v>
      </c>
      <c r="F199" s="193" t="s">
        <v>616</v>
      </c>
      <c r="G199" s="194" t="s">
        <v>174</v>
      </c>
      <c r="H199" s="195">
        <v>12</v>
      </c>
      <c r="I199" s="196"/>
      <c r="J199" s="197">
        <f>ROUND(I199*H199,2)</f>
        <v>0</v>
      </c>
      <c r="K199" s="193" t="s">
        <v>175</v>
      </c>
      <c r="L199" s="39"/>
      <c r="M199" s="198" t="s">
        <v>1</v>
      </c>
      <c r="N199" s="199" t="s">
        <v>38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340</v>
      </c>
      <c r="AT199" s="202" t="s">
        <v>151</v>
      </c>
      <c r="AU199" s="202" t="s">
        <v>81</v>
      </c>
      <c r="AY199" s="17" t="s">
        <v>148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81</v>
      </c>
      <c r="BK199" s="203">
        <f>ROUND(I199*H199,2)</f>
        <v>0</v>
      </c>
      <c r="BL199" s="17" t="s">
        <v>340</v>
      </c>
      <c r="BM199" s="202" t="s">
        <v>787</v>
      </c>
    </row>
    <row r="200" spans="1:65" s="13" customFormat="1">
      <c r="B200" s="204"/>
      <c r="C200" s="205"/>
      <c r="D200" s="206" t="s">
        <v>158</v>
      </c>
      <c r="E200" s="207" t="s">
        <v>1</v>
      </c>
      <c r="F200" s="208" t="s">
        <v>220</v>
      </c>
      <c r="G200" s="205"/>
      <c r="H200" s="209">
        <v>12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158</v>
      </c>
      <c r="AU200" s="215" t="s">
        <v>81</v>
      </c>
      <c r="AV200" s="13" t="s">
        <v>83</v>
      </c>
      <c r="AW200" s="13" t="s">
        <v>29</v>
      </c>
      <c r="AX200" s="13" t="s">
        <v>73</v>
      </c>
      <c r="AY200" s="215" t="s">
        <v>148</v>
      </c>
    </row>
    <row r="201" spans="1:65" s="14" customFormat="1">
      <c r="B201" s="216"/>
      <c r="C201" s="217"/>
      <c r="D201" s="206" t="s">
        <v>158</v>
      </c>
      <c r="E201" s="218" t="s">
        <v>1</v>
      </c>
      <c r="F201" s="219" t="s">
        <v>160</v>
      </c>
      <c r="G201" s="217"/>
      <c r="H201" s="220">
        <v>12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158</v>
      </c>
      <c r="AU201" s="226" t="s">
        <v>81</v>
      </c>
      <c r="AV201" s="14" t="s">
        <v>156</v>
      </c>
      <c r="AW201" s="14" t="s">
        <v>29</v>
      </c>
      <c r="AX201" s="14" t="s">
        <v>81</v>
      </c>
      <c r="AY201" s="226" t="s">
        <v>148</v>
      </c>
    </row>
    <row r="202" spans="1:65" s="2" customFormat="1" ht="84">
      <c r="A202" s="34"/>
      <c r="B202" s="35"/>
      <c r="C202" s="191" t="s">
        <v>301</v>
      </c>
      <c r="D202" s="191" t="s">
        <v>151</v>
      </c>
      <c r="E202" s="192" t="s">
        <v>354</v>
      </c>
      <c r="F202" s="193" t="s">
        <v>619</v>
      </c>
      <c r="G202" s="194" t="s">
        <v>181</v>
      </c>
      <c r="H202" s="195">
        <v>2</v>
      </c>
      <c r="I202" s="196"/>
      <c r="J202" s="197">
        <f>ROUND(I202*H202,2)</f>
        <v>0</v>
      </c>
      <c r="K202" s="193" t="s">
        <v>175</v>
      </c>
      <c r="L202" s="39"/>
      <c r="M202" s="198" t="s">
        <v>1</v>
      </c>
      <c r="N202" s="199" t="s">
        <v>38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340</v>
      </c>
      <c r="AT202" s="202" t="s">
        <v>151</v>
      </c>
      <c r="AU202" s="202" t="s">
        <v>81</v>
      </c>
      <c r="AY202" s="17" t="s">
        <v>148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81</v>
      </c>
      <c r="BK202" s="203">
        <f>ROUND(I202*H202,2)</f>
        <v>0</v>
      </c>
      <c r="BL202" s="17" t="s">
        <v>340</v>
      </c>
      <c r="BM202" s="202" t="s">
        <v>788</v>
      </c>
    </row>
    <row r="203" spans="1:65" s="13" customFormat="1">
      <c r="B203" s="204"/>
      <c r="C203" s="205"/>
      <c r="D203" s="206" t="s">
        <v>158</v>
      </c>
      <c r="E203" s="207" t="s">
        <v>1</v>
      </c>
      <c r="F203" s="208" t="s">
        <v>83</v>
      </c>
      <c r="G203" s="205"/>
      <c r="H203" s="209">
        <v>2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158</v>
      </c>
      <c r="AU203" s="215" t="s">
        <v>81</v>
      </c>
      <c r="AV203" s="13" t="s">
        <v>83</v>
      </c>
      <c r="AW203" s="13" t="s">
        <v>29</v>
      </c>
      <c r="AX203" s="13" t="s">
        <v>73</v>
      </c>
      <c r="AY203" s="215" t="s">
        <v>148</v>
      </c>
    </row>
    <row r="204" spans="1:65" s="14" customFormat="1">
      <c r="B204" s="216"/>
      <c r="C204" s="217"/>
      <c r="D204" s="206" t="s">
        <v>158</v>
      </c>
      <c r="E204" s="218" t="s">
        <v>1</v>
      </c>
      <c r="F204" s="219" t="s">
        <v>160</v>
      </c>
      <c r="G204" s="217"/>
      <c r="H204" s="220">
        <v>2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158</v>
      </c>
      <c r="AU204" s="226" t="s">
        <v>81</v>
      </c>
      <c r="AV204" s="14" t="s">
        <v>156</v>
      </c>
      <c r="AW204" s="14" t="s">
        <v>29</v>
      </c>
      <c r="AX204" s="14" t="s">
        <v>81</v>
      </c>
      <c r="AY204" s="226" t="s">
        <v>148</v>
      </c>
    </row>
    <row r="205" spans="1:65" s="2" customFormat="1" ht="90" customHeight="1">
      <c r="A205" s="34"/>
      <c r="B205" s="35"/>
      <c r="C205" s="191" t="s">
        <v>305</v>
      </c>
      <c r="D205" s="191" t="s">
        <v>151</v>
      </c>
      <c r="E205" s="192" t="s">
        <v>621</v>
      </c>
      <c r="F205" s="193" t="s">
        <v>622</v>
      </c>
      <c r="G205" s="194" t="s">
        <v>174</v>
      </c>
      <c r="H205" s="195">
        <v>37.799999999999997</v>
      </c>
      <c r="I205" s="196"/>
      <c r="J205" s="197">
        <f>ROUND(I205*H205,2)</f>
        <v>0</v>
      </c>
      <c r="K205" s="193" t="s">
        <v>175</v>
      </c>
      <c r="L205" s="39"/>
      <c r="M205" s="198" t="s">
        <v>1</v>
      </c>
      <c r="N205" s="199" t="s">
        <v>38</v>
      </c>
      <c r="O205" s="71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340</v>
      </c>
      <c r="AT205" s="202" t="s">
        <v>151</v>
      </c>
      <c r="AU205" s="202" t="s">
        <v>81</v>
      </c>
      <c r="AY205" s="17" t="s">
        <v>148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81</v>
      </c>
      <c r="BK205" s="203">
        <f>ROUND(I205*H205,2)</f>
        <v>0</v>
      </c>
      <c r="BL205" s="17" t="s">
        <v>340</v>
      </c>
      <c r="BM205" s="202" t="s">
        <v>789</v>
      </c>
    </row>
    <row r="206" spans="1:65" s="13" customFormat="1">
      <c r="B206" s="204"/>
      <c r="C206" s="205"/>
      <c r="D206" s="206" t="s">
        <v>158</v>
      </c>
      <c r="E206" s="207" t="s">
        <v>1</v>
      </c>
      <c r="F206" s="208" t="s">
        <v>790</v>
      </c>
      <c r="G206" s="205"/>
      <c r="H206" s="209">
        <v>37.799999999999997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158</v>
      </c>
      <c r="AU206" s="215" t="s">
        <v>81</v>
      </c>
      <c r="AV206" s="13" t="s">
        <v>83</v>
      </c>
      <c r="AW206" s="13" t="s">
        <v>29</v>
      </c>
      <c r="AX206" s="13" t="s">
        <v>73</v>
      </c>
      <c r="AY206" s="215" t="s">
        <v>148</v>
      </c>
    </row>
    <row r="207" spans="1:65" s="14" customFormat="1">
      <c r="B207" s="216"/>
      <c r="C207" s="217"/>
      <c r="D207" s="206" t="s">
        <v>158</v>
      </c>
      <c r="E207" s="218" t="s">
        <v>1</v>
      </c>
      <c r="F207" s="219" t="s">
        <v>160</v>
      </c>
      <c r="G207" s="217"/>
      <c r="H207" s="220">
        <v>37.799999999999997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158</v>
      </c>
      <c r="AU207" s="226" t="s">
        <v>81</v>
      </c>
      <c r="AV207" s="14" t="s">
        <v>156</v>
      </c>
      <c r="AW207" s="14" t="s">
        <v>29</v>
      </c>
      <c r="AX207" s="14" t="s">
        <v>81</v>
      </c>
      <c r="AY207" s="226" t="s">
        <v>148</v>
      </c>
    </row>
    <row r="208" spans="1:65" s="2" customFormat="1" ht="90" customHeight="1">
      <c r="A208" s="34"/>
      <c r="B208" s="35"/>
      <c r="C208" s="191" t="s">
        <v>310</v>
      </c>
      <c r="D208" s="191" t="s">
        <v>151</v>
      </c>
      <c r="E208" s="192" t="s">
        <v>625</v>
      </c>
      <c r="F208" s="193" t="s">
        <v>626</v>
      </c>
      <c r="G208" s="194" t="s">
        <v>174</v>
      </c>
      <c r="H208" s="195">
        <v>24.84</v>
      </c>
      <c r="I208" s="196"/>
      <c r="J208" s="197">
        <f>ROUND(I208*H208,2)</f>
        <v>0</v>
      </c>
      <c r="K208" s="193" t="s">
        <v>175</v>
      </c>
      <c r="L208" s="39"/>
      <c r="M208" s="198" t="s">
        <v>1</v>
      </c>
      <c r="N208" s="199" t="s">
        <v>38</v>
      </c>
      <c r="O208" s="71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340</v>
      </c>
      <c r="AT208" s="202" t="s">
        <v>151</v>
      </c>
      <c r="AU208" s="202" t="s">
        <v>81</v>
      </c>
      <c r="AY208" s="17" t="s">
        <v>148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81</v>
      </c>
      <c r="BK208" s="203">
        <f>ROUND(I208*H208,2)</f>
        <v>0</v>
      </c>
      <c r="BL208" s="17" t="s">
        <v>340</v>
      </c>
      <c r="BM208" s="202" t="s">
        <v>791</v>
      </c>
    </row>
    <row r="209" spans="1:65" s="13" customFormat="1">
      <c r="B209" s="204"/>
      <c r="C209" s="205"/>
      <c r="D209" s="206" t="s">
        <v>158</v>
      </c>
      <c r="E209" s="207" t="s">
        <v>1</v>
      </c>
      <c r="F209" s="208" t="s">
        <v>792</v>
      </c>
      <c r="G209" s="205"/>
      <c r="H209" s="209">
        <v>24.84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158</v>
      </c>
      <c r="AU209" s="215" t="s">
        <v>81</v>
      </c>
      <c r="AV209" s="13" t="s">
        <v>83</v>
      </c>
      <c r="AW209" s="13" t="s">
        <v>29</v>
      </c>
      <c r="AX209" s="13" t="s">
        <v>73</v>
      </c>
      <c r="AY209" s="215" t="s">
        <v>148</v>
      </c>
    </row>
    <row r="210" spans="1:65" s="14" customFormat="1">
      <c r="B210" s="216"/>
      <c r="C210" s="217"/>
      <c r="D210" s="206" t="s">
        <v>158</v>
      </c>
      <c r="E210" s="218" t="s">
        <v>1</v>
      </c>
      <c r="F210" s="219" t="s">
        <v>160</v>
      </c>
      <c r="G210" s="217"/>
      <c r="H210" s="220">
        <v>24.84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158</v>
      </c>
      <c r="AU210" s="226" t="s">
        <v>81</v>
      </c>
      <c r="AV210" s="14" t="s">
        <v>156</v>
      </c>
      <c r="AW210" s="14" t="s">
        <v>29</v>
      </c>
      <c r="AX210" s="14" t="s">
        <v>81</v>
      </c>
      <c r="AY210" s="226" t="s">
        <v>148</v>
      </c>
    </row>
    <row r="211" spans="1:65" s="12" customFormat="1" ht="25.9" customHeight="1">
      <c r="B211" s="175"/>
      <c r="C211" s="176"/>
      <c r="D211" s="177" t="s">
        <v>72</v>
      </c>
      <c r="E211" s="178" t="s">
        <v>120</v>
      </c>
      <c r="F211" s="178" t="s">
        <v>540</v>
      </c>
      <c r="G211" s="176"/>
      <c r="H211" s="176"/>
      <c r="I211" s="179"/>
      <c r="J211" s="180">
        <f>BK211</f>
        <v>0</v>
      </c>
      <c r="K211" s="176"/>
      <c r="L211" s="181"/>
      <c r="M211" s="182"/>
      <c r="N211" s="183"/>
      <c r="O211" s="183"/>
      <c r="P211" s="184">
        <f>SUM(P212:P217)</f>
        <v>0</v>
      </c>
      <c r="Q211" s="183"/>
      <c r="R211" s="184">
        <f>SUM(R212:R217)</f>
        <v>0</v>
      </c>
      <c r="S211" s="183"/>
      <c r="T211" s="185">
        <f>SUM(T212:T217)</f>
        <v>0</v>
      </c>
      <c r="AR211" s="186" t="s">
        <v>149</v>
      </c>
      <c r="AT211" s="187" t="s">
        <v>72</v>
      </c>
      <c r="AU211" s="187" t="s">
        <v>73</v>
      </c>
      <c r="AY211" s="186" t="s">
        <v>148</v>
      </c>
      <c r="BK211" s="188">
        <f>SUM(BK212:BK217)</f>
        <v>0</v>
      </c>
    </row>
    <row r="212" spans="1:65" s="2" customFormat="1" ht="78" customHeight="1">
      <c r="A212" s="34"/>
      <c r="B212" s="35"/>
      <c r="C212" s="191" t="s">
        <v>315</v>
      </c>
      <c r="D212" s="191" t="s">
        <v>151</v>
      </c>
      <c r="E212" s="192" t="s">
        <v>541</v>
      </c>
      <c r="F212" s="193" t="s">
        <v>542</v>
      </c>
      <c r="G212" s="194" t="s">
        <v>181</v>
      </c>
      <c r="H212" s="195">
        <v>1</v>
      </c>
      <c r="I212" s="196"/>
      <c r="J212" s="197">
        <f>ROUND(I212*H212,2)</f>
        <v>0</v>
      </c>
      <c r="K212" s="193" t="s">
        <v>175</v>
      </c>
      <c r="L212" s="39"/>
      <c r="M212" s="198" t="s">
        <v>1</v>
      </c>
      <c r="N212" s="199" t="s">
        <v>38</v>
      </c>
      <c r="O212" s="71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2" t="s">
        <v>156</v>
      </c>
      <c r="AT212" s="202" t="s">
        <v>151</v>
      </c>
      <c r="AU212" s="202" t="s">
        <v>81</v>
      </c>
      <c r="AY212" s="17" t="s">
        <v>148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7" t="s">
        <v>81</v>
      </c>
      <c r="BK212" s="203">
        <f>ROUND(I212*H212,2)</f>
        <v>0</v>
      </c>
      <c r="BL212" s="17" t="s">
        <v>156</v>
      </c>
      <c r="BM212" s="202" t="s">
        <v>793</v>
      </c>
    </row>
    <row r="213" spans="1:65" s="13" customFormat="1">
      <c r="B213" s="204"/>
      <c r="C213" s="205"/>
      <c r="D213" s="206" t="s">
        <v>158</v>
      </c>
      <c r="E213" s="207" t="s">
        <v>1</v>
      </c>
      <c r="F213" s="208" t="s">
        <v>81</v>
      </c>
      <c r="G213" s="205"/>
      <c r="H213" s="209">
        <v>1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158</v>
      </c>
      <c r="AU213" s="215" t="s">
        <v>81</v>
      </c>
      <c r="AV213" s="13" t="s">
        <v>83</v>
      </c>
      <c r="AW213" s="13" t="s">
        <v>29</v>
      </c>
      <c r="AX213" s="13" t="s">
        <v>73</v>
      </c>
      <c r="AY213" s="215" t="s">
        <v>148</v>
      </c>
    </row>
    <row r="214" spans="1:65" s="14" customFormat="1">
      <c r="B214" s="216"/>
      <c r="C214" s="217"/>
      <c r="D214" s="206" t="s">
        <v>158</v>
      </c>
      <c r="E214" s="218" t="s">
        <v>1</v>
      </c>
      <c r="F214" s="219" t="s">
        <v>160</v>
      </c>
      <c r="G214" s="217"/>
      <c r="H214" s="220">
        <v>1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158</v>
      </c>
      <c r="AU214" s="226" t="s">
        <v>81</v>
      </c>
      <c r="AV214" s="14" t="s">
        <v>156</v>
      </c>
      <c r="AW214" s="14" t="s">
        <v>29</v>
      </c>
      <c r="AX214" s="14" t="s">
        <v>81</v>
      </c>
      <c r="AY214" s="226" t="s">
        <v>148</v>
      </c>
    </row>
    <row r="215" spans="1:65" s="2" customFormat="1" ht="24">
      <c r="A215" s="34"/>
      <c r="B215" s="35"/>
      <c r="C215" s="191" t="s">
        <v>320</v>
      </c>
      <c r="D215" s="191" t="s">
        <v>151</v>
      </c>
      <c r="E215" s="192" t="s">
        <v>630</v>
      </c>
      <c r="F215" s="193" t="s">
        <v>631</v>
      </c>
      <c r="G215" s="194" t="s">
        <v>632</v>
      </c>
      <c r="H215" s="195">
        <v>1</v>
      </c>
      <c r="I215" s="196"/>
      <c r="J215" s="197">
        <f>ROUND(I215*H215,2)</f>
        <v>0</v>
      </c>
      <c r="K215" s="193" t="s">
        <v>175</v>
      </c>
      <c r="L215" s="39"/>
      <c r="M215" s="198" t="s">
        <v>1</v>
      </c>
      <c r="N215" s="199" t="s">
        <v>38</v>
      </c>
      <c r="O215" s="71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2" t="s">
        <v>156</v>
      </c>
      <c r="AT215" s="202" t="s">
        <v>151</v>
      </c>
      <c r="AU215" s="202" t="s">
        <v>81</v>
      </c>
      <c r="AY215" s="17" t="s">
        <v>148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7" t="s">
        <v>81</v>
      </c>
      <c r="BK215" s="203">
        <f>ROUND(I215*H215,2)</f>
        <v>0</v>
      </c>
      <c r="BL215" s="17" t="s">
        <v>156</v>
      </c>
      <c r="BM215" s="202" t="s">
        <v>794</v>
      </c>
    </row>
    <row r="216" spans="1:65" s="13" customFormat="1">
      <c r="B216" s="204"/>
      <c r="C216" s="205"/>
      <c r="D216" s="206" t="s">
        <v>158</v>
      </c>
      <c r="E216" s="207" t="s">
        <v>1</v>
      </c>
      <c r="F216" s="208" t="s">
        <v>81</v>
      </c>
      <c r="G216" s="205"/>
      <c r="H216" s="209">
        <v>1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158</v>
      </c>
      <c r="AU216" s="215" t="s">
        <v>81</v>
      </c>
      <c r="AV216" s="13" t="s">
        <v>83</v>
      </c>
      <c r="AW216" s="13" t="s">
        <v>29</v>
      </c>
      <c r="AX216" s="13" t="s">
        <v>73</v>
      </c>
      <c r="AY216" s="215" t="s">
        <v>148</v>
      </c>
    </row>
    <row r="217" spans="1:65" s="14" customFormat="1">
      <c r="B217" s="216"/>
      <c r="C217" s="217"/>
      <c r="D217" s="206" t="s">
        <v>158</v>
      </c>
      <c r="E217" s="218" t="s">
        <v>1</v>
      </c>
      <c r="F217" s="219" t="s">
        <v>160</v>
      </c>
      <c r="G217" s="217"/>
      <c r="H217" s="220">
        <v>1</v>
      </c>
      <c r="I217" s="221"/>
      <c r="J217" s="217"/>
      <c r="K217" s="217"/>
      <c r="L217" s="222"/>
      <c r="M217" s="247"/>
      <c r="N217" s="248"/>
      <c r="O217" s="248"/>
      <c r="P217" s="248"/>
      <c r="Q217" s="248"/>
      <c r="R217" s="248"/>
      <c r="S217" s="248"/>
      <c r="T217" s="249"/>
      <c r="AT217" s="226" t="s">
        <v>158</v>
      </c>
      <c r="AU217" s="226" t="s">
        <v>81</v>
      </c>
      <c r="AV217" s="14" t="s">
        <v>156</v>
      </c>
      <c r="AW217" s="14" t="s">
        <v>29</v>
      </c>
      <c r="AX217" s="14" t="s">
        <v>81</v>
      </c>
      <c r="AY217" s="226" t="s">
        <v>148</v>
      </c>
    </row>
    <row r="218" spans="1:65" s="2" customFormat="1" ht="6.95" customHeight="1">
      <c r="A218" s="34"/>
      <c r="B218" s="54"/>
      <c r="C218" s="55"/>
      <c r="D218" s="55"/>
      <c r="E218" s="55"/>
      <c r="F218" s="55"/>
      <c r="G218" s="55"/>
      <c r="H218" s="55"/>
      <c r="I218" s="55"/>
      <c r="J218" s="55"/>
      <c r="K218" s="55"/>
      <c r="L218" s="39"/>
      <c r="M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</row>
  </sheetData>
  <sheetProtection algorithmName="SHA-512" hashValue="n82EDVRjPKloYqRfda696V/sAyAo+9bHrTiXEBKUFBKJ+HZgQHN9+zEmyAKERzGWwHkDoiE/JZYDbBHwNTY1mQ==" saltValue="6tzirSs6qNqUnHvGP9CVTA==" spinCount="100000" sheet="1" objects="1" scenarios="1" formatColumns="0" formatRows="0" autoFilter="0"/>
  <autoFilter ref="C127:K217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topLeftCell="A212" workbookViewId="0">
      <selection activeCell="Y233" sqref="Y2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115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83</v>
      </c>
    </row>
    <row r="4" spans="1:46" s="1" customFormat="1" ht="24.95" customHeight="1">
      <c r="B4" s="20"/>
      <c r="D4" s="117" t="s">
        <v>122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0" t="str">
        <f>'Rekapitulace stavby'!K6</f>
        <v>10 - Oprava trati v úseku Noutonice -  Podlešín</v>
      </c>
      <c r="F7" s="301"/>
      <c r="G7" s="301"/>
      <c r="H7" s="301"/>
      <c r="L7" s="20"/>
    </row>
    <row r="8" spans="1:46" ht="12.75">
      <c r="B8" s="20"/>
      <c r="D8" s="119" t="s">
        <v>123</v>
      </c>
      <c r="L8" s="20"/>
    </row>
    <row r="9" spans="1:46" s="1" customFormat="1" ht="16.5" customHeight="1">
      <c r="B9" s="20"/>
      <c r="E9" s="300" t="s">
        <v>544</v>
      </c>
      <c r="F9" s="269"/>
      <c r="G9" s="269"/>
      <c r="H9" s="269"/>
      <c r="L9" s="20"/>
    </row>
    <row r="10" spans="1:46" s="1" customFormat="1" ht="12" customHeight="1">
      <c r="B10" s="20"/>
      <c r="D10" s="119" t="s">
        <v>545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751</v>
      </c>
      <c r="F11" s="303"/>
      <c r="G11" s="303"/>
      <c r="H11" s="30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547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02" t="s">
        <v>795</v>
      </c>
      <c r="F13" s="303"/>
      <c r="G13" s="303"/>
      <c r="H13" s="303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30. 10. 2020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04" t="str">
        <f>'Rekapitulace stavby'!E14</f>
        <v>Vyplň údaj</v>
      </c>
      <c r="F22" s="305"/>
      <c r="G22" s="305"/>
      <c r="H22" s="305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06" t="s">
        <v>1</v>
      </c>
      <c r="F31" s="306"/>
      <c r="G31" s="306"/>
      <c r="H31" s="306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ROUND(J128,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ROUND((SUM(BE128:BE223)),  2)</f>
        <v>0</v>
      </c>
      <c r="G37" s="34"/>
      <c r="H37" s="34"/>
      <c r="I37" s="130">
        <v>0.21</v>
      </c>
      <c r="J37" s="129">
        <f>ROUND(((SUM(BE128:BE223))*I37),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ROUND((SUM(BF128:BF223)),  2)</f>
        <v>0</v>
      </c>
      <c r="G38" s="34"/>
      <c r="H38" s="34"/>
      <c r="I38" s="130">
        <v>0.15</v>
      </c>
      <c r="J38" s="129">
        <f>ROUND(((SUM(BF128:BF223))*I38),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ROUND((SUM(BG128:BG223)),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ROUND((SUM(BH128:BH223)),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ROUND((SUM(BI128:BI223)),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298" t="str">
        <f>E7</f>
        <v>10 - Oprava trati v úseku Noutonice -  Podlešín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298" t="s">
        <v>544</v>
      </c>
      <c r="F87" s="285"/>
      <c r="G87" s="285"/>
      <c r="H87" s="285"/>
      <c r="I87" s="22"/>
      <c r="J87" s="22"/>
      <c r="K87" s="22"/>
      <c r="L87" s="20"/>
    </row>
    <row r="88" spans="1:31" s="1" customFormat="1" ht="12" customHeight="1">
      <c r="B88" s="21"/>
      <c r="C88" s="29" t="s">
        <v>545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07" t="s">
        <v>751</v>
      </c>
      <c r="F89" s="297"/>
      <c r="G89" s="297"/>
      <c r="H89" s="29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547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3" t="str">
        <f>E13</f>
        <v>06 - P 2261 S v km 43,804</v>
      </c>
      <c r="F91" s="297"/>
      <c r="G91" s="297"/>
      <c r="H91" s="29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30. 10. 2020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126</v>
      </c>
      <c r="D98" s="150"/>
      <c r="E98" s="150"/>
      <c r="F98" s="150"/>
      <c r="G98" s="150"/>
      <c r="H98" s="150"/>
      <c r="I98" s="150"/>
      <c r="J98" s="151" t="s">
        <v>127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128</v>
      </c>
      <c r="D100" s="36"/>
      <c r="E100" s="36"/>
      <c r="F100" s="36"/>
      <c r="G100" s="36"/>
      <c r="H100" s="36"/>
      <c r="I100" s="36"/>
      <c r="J100" s="84">
        <f>J128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129</v>
      </c>
    </row>
    <row r="101" spans="1:47" s="9" customFormat="1" ht="24.95" customHeight="1">
      <c r="B101" s="153"/>
      <c r="C101" s="154"/>
      <c r="D101" s="155" t="s">
        <v>130</v>
      </c>
      <c r="E101" s="156"/>
      <c r="F101" s="156"/>
      <c r="G101" s="156"/>
      <c r="H101" s="156"/>
      <c r="I101" s="156"/>
      <c r="J101" s="157">
        <f>J129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131</v>
      </c>
      <c r="E102" s="161"/>
      <c r="F102" s="161"/>
      <c r="G102" s="161"/>
      <c r="H102" s="161"/>
      <c r="I102" s="161"/>
      <c r="J102" s="162">
        <f>J130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132</v>
      </c>
      <c r="E103" s="156"/>
      <c r="F103" s="156"/>
      <c r="G103" s="156"/>
      <c r="H103" s="156"/>
      <c r="I103" s="156"/>
      <c r="J103" s="157">
        <f>J197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358</v>
      </c>
      <c r="E104" s="156"/>
      <c r="F104" s="156"/>
      <c r="G104" s="156"/>
      <c r="H104" s="156"/>
      <c r="I104" s="156"/>
      <c r="J104" s="157">
        <f>J217</f>
        <v>0</v>
      </c>
      <c r="K104" s="154"/>
      <c r="L104" s="158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133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298" t="str">
        <f>E7</f>
        <v>10 - Oprava trati v úseku Noutonice -  Podlešín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123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1" customFormat="1" ht="16.5" customHeight="1">
      <c r="B116" s="21"/>
      <c r="C116" s="22"/>
      <c r="D116" s="22"/>
      <c r="E116" s="298" t="s">
        <v>544</v>
      </c>
      <c r="F116" s="285"/>
      <c r="G116" s="285"/>
      <c r="H116" s="285"/>
      <c r="I116" s="22"/>
      <c r="J116" s="22"/>
      <c r="K116" s="22"/>
      <c r="L116" s="20"/>
    </row>
    <row r="117" spans="1:63" s="1" customFormat="1" ht="12" customHeight="1">
      <c r="B117" s="21"/>
      <c r="C117" s="29" t="s">
        <v>545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07" t="s">
        <v>751</v>
      </c>
      <c r="F118" s="297"/>
      <c r="G118" s="297"/>
      <c r="H118" s="29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547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93" t="str">
        <f>E13</f>
        <v>06 - P 2261 S v km 43,804</v>
      </c>
      <c r="F120" s="297"/>
      <c r="G120" s="297"/>
      <c r="H120" s="297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F16</f>
        <v xml:space="preserve"> </v>
      </c>
      <c r="G122" s="36"/>
      <c r="H122" s="36"/>
      <c r="I122" s="29" t="s">
        <v>22</v>
      </c>
      <c r="J122" s="66" t="str">
        <f>IF(J16="","",J16)</f>
        <v>30. 10. 2020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E19</f>
        <v xml:space="preserve"> </v>
      </c>
      <c r="G124" s="36"/>
      <c r="H124" s="36"/>
      <c r="I124" s="29" t="s">
        <v>30</v>
      </c>
      <c r="J124" s="32" t="str">
        <f>E25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27</v>
      </c>
      <c r="D125" s="36"/>
      <c r="E125" s="36"/>
      <c r="F125" s="27" t="str">
        <f>IF(E22="","",E22)</f>
        <v>Vyplň údaj</v>
      </c>
      <c r="G125" s="36"/>
      <c r="H125" s="36"/>
      <c r="I125" s="29" t="s">
        <v>31</v>
      </c>
      <c r="J125" s="32" t="str">
        <f>E28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134</v>
      </c>
      <c r="D127" s="167" t="s">
        <v>58</v>
      </c>
      <c r="E127" s="167" t="s">
        <v>54</v>
      </c>
      <c r="F127" s="167" t="s">
        <v>55</v>
      </c>
      <c r="G127" s="167" t="s">
        <v>135</v>
      </c>
      <c r="H127" s="167" t="s">
        <v>136</v>
      </c>
      <c r="I127" s="167" t="s">
        <v>137</v>
      </c>
      <c r="J127" s="167" t="s">
        <v>127</v>
      </c>
      <c r="K127" s="168" t="s">
        <v>138</v>
      </c>
      <c r="L127" s="169"/>
      <c r="M127" s="75" t="s">
        <v>1</v>
      </c>
      <c r="N127" s="76" t="s">
        <v>37</v>
      </c>
      <c r="O127" s="76" t="s">
        <v>139</v>
      </c>
      <c r="P127" s="76" t="s">
        <v>140</v>
      </c>
      <c r="Q127" s="76" t="s">
        <v>141</v>
      </c>
      <c r="R127" s="76" t="s">
        <v>142</v>
      </c>
      <c r="S127" s="76" t="s">
        <v>143</v>
      </c>
      <c r="T127" s="77" t="s">
        <v>144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145</v>
      </c>
      <c r="D128" s="36"/>
      <c r="E128" s="36"/>
      <c r="F128" s="36"/>
      <c r="G128" s="36"/>
      <c r="H128" s="36"/>
      <c r="I128" s="36"/>
      <c r="J128" s="170">
        <f>BK128</f>
        <v>0</v>
      </c>
      <c r="K128" s="36"/>
      <c r="L128" s="39"/>
      <c r="M128" s="78"/>
      <c r="N128" s="171"/>
      <c r="O128" s="79"/>
      <c r="P128" s="172">
        <f>P129+P197+P217</f>
        <v>0</v>
      </c>
      <c r="Q128" s="79"/>
      <c r="R128" s="172">
        <f>R129+R197+R217</f>
        <v>75.706541999999999</v>
      </c>
      <c r="S128" s="79"/>
      <c r="T128" s="173">
        <f>T129+T197+T217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72</v>
      </c>
      <c r="AU128" s="17" t="s">
        <v>129</v>
      </c>
      <c r="BK128" s="174">
        <f>BK129+BK197+BK217</f>
        <v>0</v>
      </c>
    </row>
    <row r="129" spans="1:65" s="12" customFormat="1" ht="25.9" customHeight="1">
      <c r="B129" s="175"/>
      <c r="C129" s="176"/>
      <c r="D129" s="177" t="s">
        <v>72</v>
      </c>
      <c r="E129" s="178" t="s">
        <v>146</v>
      </c>
      <c r="F129" s="178" t="s">
        <v>147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</f>
        <v>0</v>
      </c>
      <c r="Q129" s="183"/>
      <c r="R129" s="184">
        <f>R130</f>
        <v>75.706541999999999</v>
      </c>
      <c r="S129" s="183"/>
      <c r="T129" s="185">
        <f>T130</f>
        <v>0</v>
      </c>
      <c r="AR129" s="186" t="s">
        <v>81</v>
      </c>
      <c r="AT129" s="187" t="s">
        <v>72</v>
      </c>
      <c r="AU129" s="187" t="s">
        <v>73</v>
      </c>
      <c r="AY129" s="186" t="s">
        <v>148</v>
      </c>
      <c r="BK129" s="188">
        <f>BK130</f>
        <v>0</v>
      </c>
    </row>
    <row r="130" spans="1:65" s="12" customFormat="1" ht="22.9" customHeight="1">
      <c r="B130" s="175"/>
      <c r="C130" s="176"/>
      <c r="D130" s="177" t="s">
        <v>72</v>
      </c>
      <c r="E130" s="189" t="s">
        <v>149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SUM(P131:P196)</f>
        <v>0</v>
      </c>
      <c r="Q130" s="183"/>
      <c r="R130" s="184">
        <f>SUM(R131:R196)</f>
        <v>75.706541999999999</v>
      </c>
      <c r="S130" s="183"/>
      <c r="T130" s="185">
        <f>SUM(T131:T196)</f>
        <v>0</v>
      </c>
      <c r="AR130" s="186" t="s">
        <v>81</v>
      </c>
      <c r="AT130" s="187" t="s">
        <v>72</v>
      </c>
      <c r="AU130" s="187" t="s">
        <v>81</v>
      </c>
      <c r="AY130" s="186" t="s">
        <v>148</v>
      </c>
      <c r="BK130" s="188">
        <f>SUM(BK131:BK196)</f>
        <v>0</v>
      </c>
    </row>
    <row r="131" spans="1:65" s="2" customFormat="1" ht="194.45" customHeight="1">
      <c r="A131" s="34"/>
      <c r="B131" s="35"/>
      <c r="C131" s="191" t="s">
        <v>81</v>
      </c>
      <c r="D131" s="191" t="s">
        <v>151</v>
      </c>
      <c r="E131" s="192" t="s">
        <v>549</v>
      </c>
      <c r="F131" s="193" t="s">
        <v>550</v>
      </c>
      <c r="G131" s="194" t="s">
        <v>163</v>
      </c>
      <c r="H131" s="195">
        <v>1.4999999999999999E-2</v>
      </c>
      <c r="I131" s="196"/>
      <c r="J131" s="197">
        <f>ROUND(I131*H131,2)</f>
        <v>0</v>
      </c>
      <c r="K131" s="193" t="s">
        <v>175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156</v>
      </c>
      <c r="AT131" s="202" t="s">
        <v>151</v>
      </c>
      <c r="AU131" s="202" t="s">
        <v>83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81</v>
      </c>
      <c r="BK131" s="203">
        <f>ROUND(I131*H131,2)</f>
        <v>0</v>
      </c>
      <c r="BL131" s="17" t="s">
        <v>156</v>
      </c>
      <c r="BM131" s="202" t="s">
        <v>796</v>
      </c>
    </row>
    <row r="132" spans="1:65" s="13" customFormat="1">
      <c r="B132" s="204"/>
      <c r="C132" s="205"/>
      <c r="D132" s="206" t="s">
        <v>158</v>
      </c>
      <c r="E132" s="207" t="s">
        <v>1</v>
      </c>
      <c r="F132" s="208" t="s">
        <v>552</v>
      </c>
      <c r="G132" s="205"/>
      <c r="H132" s="209">
        <v>1.4999999999999999E-2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158</v>
      </c>
      <c r="AU132" s="215" t="s">
        <v>83</v>
      </c>
      <c r="AV132" s="13" t="s">
        <v>83</v>
      </c>
      <c r="AW132" s="13" t="s">
        <v>29</v>
      </c>
      <c r="AX132" s="13" t="s">
        <v>73</v>
      </c>
      <c r="AY132" s="215" t="s">
        <v>148</v>
      </c>
    </row>
    <row r="133" spans="1:65" s="14" customFormat="1">
      <c r="B133" s="216"/>
      <c r="C133" s="217"/>
      <c r="D133" s="206" t="s">
        <v>158</v>
      </c>
      <c r="E133" s="218" t="s">
        <v>1</v>
      </c>
      <c r="F133" s="219" t="s">
        <v>160</v>
      </c>
      <c r="G133" s="217"/>
      <c r="H133" s="220">
        <v>1.4999999999999999E-2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158</v>
      </c>
      <c r="AU133" s="226" t="s">
        <v>83</v>
      </c>
      <c r="AV133" s="14" t="s">
        <v>156</v>
      </c>
      <c r="AW133" s="14" t="s">
        <v>29</v>
      </c>
      <c r="AX133" s="14" t="s">
        <v>81</v>
      </c>
      <c r="AY133" s="226" t="s">
        <v>148</v>
      </c>
    </row>
    <row r="134" spans="1:65" s="2" customFormat="1" ht="21.75" customHeight="1">
      <c r="A134" s="34"/>
      <c r="B134" s="35"/>
      <c r="C134" s="227" t="s">
        <v>83</v>
      </c>
      <c r="D134" s="227" t="s">
        <v>171</v>
      </c>
      <c r="E134" s="228" t="s">
        <v>172</v>
      </c>
      <c r="F134" s="229" t="s">
        <v>173</v>
      </c>
      <c r="G134" s="230" t="s">
        <v>174</v>
      </c>
      <c r="H134" s="231">
        <v>42.524999999999999</v>
      </c>
      <c r="I134" s="232"/>
      <c r="J134" s="233">
        <f>ROUND(I134*H134,2)</f>
        <v>0</v>
      </c>
      <c r="K134" s="229" t="s">
        <v>175</v>
      </c>
      <c r="L134" s="234"/>
      <c r="M134" s="235" t="s">
        <v>1</v>
      </c>
      <c r="N134" s="236" t="s">
        <v>38</v>
      </c>
      <c r="O134" s="71"/>
      <c r="P134" s="200">
        <f>O134*H134</f>
        <v>0</v>
      </c>
      <c r="Q134" s="200">
        <v>1</v>
      </c>
      <c r="R134" s="200">
        <f>Q134*H134</f>
        <v>42.524999999999999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176</v>
      </c>
      <c r="AT134" s="202" t="s">
        <v>171</v>
      </c>
      <c r="AU134" s="202" t="s">
        <v>83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81</v>
      </c>
      <c r="BK134" s="203">
        <f>ROUND(I134*H134,2)</f>
        <v>0</v>
      </c>
      <c r="BL134" s="17" t="s">
        <v>156</v>
      </c>
      <c r="BM134" s="202" t="s">
        <v>797</v>
      </c>
    </row>
    <row r="135" spans="1:65" s="13" customFormat="1">
      <c r="B135" s="204"/>
      <c r="C135" s="205"/>
      <c r="D135" s="206" t="s">
        <v>158</v>
      </c>
      <c r="E135" s="207" t="s">
        <v>1</v>
      </c>
      <c r="F135" s="208" t="s">
        <v>554</v>
      </c>
      <c r="G135" s="205"/>
      <c r="H135" s="209">
        <v>42.524999999999999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158</v>
      </c>
      <c r="AU135" s="215" t="s">
        <v>83</v>
      </c>
      <c r="AV135" s="13" t="s">
        <v>83</v>
      </c>
      <c r="AW135" s="13" t="s">
        <v>29</v>
      </c>
      <c r="AX135" s="13" t="s">
        <v>73</v>
      </c>
      <c r="AY135" s="215" t="s">
        <v>148</v>
      </c>
    </row>
    <row r="136" spans="1:65" s="14" customFormat="1">
      <c r="B136" s="216"/>
      <c r="C136" s="217"/>
      <c r="D136" s="206" t="s">
        <v>158</v>
      </c>
      <c r="E136" s="218" t="s">
        <v>1</v>
      </c>
      <c r="F136" s="219" t="s">
        <v>160</v>
      </c>
      <c r="G136" s="217"/>
      <c r="H136" s="220">
        <v>42.524999999999999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158</v>
      </c>
      <c r="AU136" s="226" t="s">
        <v>83</v>
      </c>
      <c r="AV136" s="14" t="s">
        <v>156</v>
      </c>
      <c r="AW136" s="14" t="s">
        <v>29</v>
      </c>
      <c r="AX136" s="14" t="s">
        <v>81</v>
      </c>
      <c r="AY136" s="226" t="s">
        <v>148</v>
      </c>
    </row>
    <row r="137" spans="1:65" s="2" customFormat="1" ht="78" customHeight="1">
      <c r="A137" s="34"/>
      <c r="B137" s="35"/>
      <c r="C137" s="191" t="s">
        <v>96</v>
      </c>
      <c r="D137" s="191" t="s">
        <v>151</v>
      </c>
      <c r="E137" s="192" t="s">
        <v>555</v>
      </c>
      <c r="F137" s="193" t="s">
        <v>556</v>
      </c>
      <c r="G137" s="194" t="s">
        <v>163</v>
      </c>
      <c r="H137" s="195">
        <v>1.4999999999999999E-2</v>
      </c>
      <c r="I137" s="196"/>
      <c r="J137" s="197">
        <f>ROUND(I137*H137,2)</f>
        <v>0</v>
      </c>
      <c r="K137" s="193" t="s">
        <v>175</v>
      </c>
      <c r="L137" s="39"/>
      <c r="M137" s="198" t="s">
        <v>1</v>
      </c>
      <c r="N137" s="199" t="s">
        <v>38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156</v>
      </c>
      <c r="AT137" s="202" t="s">
        <v>151</v>
      </c>
      <c r="AU137" s="202" t="s">
        <v>83</v>
      </c>
      <c r="AY137" s="17" t="s">
        <v>148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81</v>
      </c>
      <c r="BK137" s="203">
        <f>ROUND(I137*H137,2)</f>
        <v>0</v>
      </c>
      <c r="BL137" s="17" t="s">
        <v>156</v>
      </c>
      <c r="BM137" s="202" t="s">
        <v>798</v>
      </c>
    </row>
    <row r="138" spans="1:65" s="13" customFormat="1">
      <c r="B138" s="204"/>
      <c r="C138" s="205"/>
      <c r="D138" s="206" t="s">
        <v>158</v>
      </c>
      <c r="E138" s="207" t="s">
        <v>1</v>
      </c>
      <c r="F138" s="208" t="s">
        <v>552</v>
      </c>
      <c r="G138" s="205"/>
      <c r="H138" s="209">
        <v>1.4999999999999999E-2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158</v>
      </c>
      <c r="AU138" s="215" t="s">
        <v>83</v>
      </c>
      <c r="AV138" s="13" t="s">
        <v>83</v>
      </c>
      <c r="AW138" s="13" t="s">
        <v>29</v>
      </c>
      <c r="AX138" s="13" t="s">
        <v>73</v>
      </c>
      <c r="AY138" s="215" t="s">
        <v>148</v>
      </c>
    </row>
    <row r="139" spans="1:65" s="14" customFormat="1">
      <c r="B139" s="216"/>
      <c r="C139" s="217"/>
      <c r="D139" s="206" t="s">
        <v>158</v>
      </c>
      <c r="E139" s="218" t="s">
        <v>1</v>
      </c>
      <c r="F139" s="219" t="s">
        <v>160</v>
      </c>
      <c r="G139" s="217"/>
      <c r="H139" s="220">
        <v>1.4999999999999999E-2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158</v>
      </c>
      <c r="AU139" s="226" t="s">
        <v>83</v>
      </c>
      <c r="AV139" s="14" t="s">
        <v>156</v>
      </c>
      <c r="AW139" s="14" t="s">
        <v>29</v>
      </c>
      <c r="AX139" s="14" t="s">
        <v>81</v>
      </c>
      <c r="AY139" s="226" t="s">
        <v>148</v>
      </c>
    </row>
    <row r="140" spans="1:65" s="2" customFormat="1" ht="21.75" customHeight="1">
      <c r="A140" s="34"/>
      <c r="B140" s="35"/>
      <c r="C140" s="227" t="s">
        <v>156</v>
      </c>
      <c r="D140" s="227" t="s">
        <v>171</v>
      </c>
      <c r="E140" s="228" t="s">
        <v>558</v>
      </c>
      <c r="F140" s="229" t="s">
        <v>559</v>
      </c>
      <c r="G140" s="230" t="s">
        <v>181</v>
      </c>
      <c r="H140" s="231">
        <v>25</v>
      </c>
      <c r="I140" s="250"/>
      <c r="J140" s="233">
        <f>ROUND(I140*H140,2)</f>
        <v>0</v>
      </c>
      <c r="K140" s="229" t="s">
        <v>175</v>
      </c>
      <c r="L140" s="234"/>
      <c r="M140" s="235" t="s">
        <v>1</v>
      </c>
      <c r="N140" s="236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176</v>
      </c>
      <c r="AT140" s="202" t="s">
        <v>171</v>
      </c>
      <c r="AU140" s="202" t="s">
        <v>83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81</v>
      </c>
      <c r="BK140" s="203">
        <f>ROUND(I140*H140,2)</f>
        <v>0</v>
      </c>
      <c r="BL140" s="17" t="s">
        <v>156</v>
      </c>
      <c r="BM140" s="202" t="s">
        <v>799</v>
      </c>
    </row>
    <row r="141" spans="1:65" s="15" customFormat="1">
      <c r="B141" s="237"/>
      <c r="C141" s="238"/>
      <c r="D141" s="206" t="s">
        <v>158</v>
      </c>
      <c r="E141" s="239" t="s">
        <v>1</v>
      </c>
      <c r="F141" s="240" t="s">
        <v>194</v>
      </c>
      <c r="G141" s="238"/>
      <c r="H141" s="239" t="s">
        <v>1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AT141" s="246" t="s">
        <v>158</v>
      </c>
      <c r="AU141" s="246" t="s">
        <v>83</v>
      </c>
      <c r="AV141" s="15" t="s">
        <v>81</v>
      </c>
      <c r="AW141" s="15" t="s">
        <v>29</v>
      </c>
      <c r="AX141" s="15" t="s">
        <v>73</v>
      </c>
      <c r="AY141" s="246" t="s">
        <v>148</v>
      </c>
    </row>
    <row r="142" spans="1:65" s="13" customFormat="1">
      <c r="B142" s="204"/>
      <c r="C142" s="205"/>
      <c r="D142" s="206" t="s">
        <v>158</v>
      </c>
      <c r="E142" s="207" t="s">
        <v>1</v>
      </c>
      <c r="F142" s="208" t="s">
        <v>800</v>
      </c>
      <c r="G142" s="205"/>
      <c r="H142" s="209">
        <v>25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158</v>
      </c>
      <c r="AU142" s="215" t="s">
        <v>83</v>
      </c>
      <c r="AV142" s="13" t="s">
        <v>83</v>
      </c>
      <c r="AW142" s="13" t="s">
        <v>29</v>
      </c>
      <c r="AX142" s="13" t="s">
        <v>73</v>
      </c>
      <c r="AY142" s="215" t="s">
        <v>148</v>
      </c>
    </row>
    <row r="143" spans="1:65" s="14" customFormat="1">
      <c r="B143" s="216"/>
      <c r="C143" s="217"/>
      <c r="D143" s="206" t="s">
        <v>158</v>
      </c>
      <c r="E143" s="218" t="s">
        <v>1</v>
      </c>
      <c r="F143" s="219" t="s">
        <v>160</v>
      </c>
      <c r="G143" s="217"/>
      <c r="H143" s="220">
        <v>25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158</v>
      </c>
      <c r="AU143" s="226" t="s">
        <v>83</v>
      </c>
      <c r="AV143" s="14" t="s">
        <v>156</v>
      </c>
      <c r="AW143" s="14" t="s">
        <v>29</v>
      </c>
      <c r="AX143" s="14" t="s">
        <v>81</v>
      </c>
      <c r="AY143" s="226" t="s">
        <v>148</v>
      </c>
    </row>
    <row r="144" spans="1:65" s="2" customFormat="1" ht="16.5" customHeight="1">
      <c r="A144" s="34"/>
      <c r="B144" s="35"/>
      <c r="C144" s="227" t="s">
        <v>149</v>
      </c>
      <c r="D144" s="227" t="s">
        <v>171</v>
      </c>
      <c r="E144" s="228" t="s">
        <v>561</v>
      </c>
      <c r="F144" s="229" t="s">
        <v>562</v>
      </c>
      <c r="G144" s="230" t="s">
        <v>198</v>
      </c>
      <c r="H144" s="231">
        <v>30</v>
      </c>
      <c r="I144" s="250"/>
      <c r="J144" s="233">
        <f>ROUND(I144*H144,2)</f>
        <v>0</v>
      </c>
      <c r="K144" s="229" t="s">
        <v>175</v>
      </c>
      <c r="L144" s="234"/>
      <c r="M144" s="235" t="s">
        <v>1</v>
      </c>
      <c r="N144" s="236" t="s">
        <v>38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176</v>
      </c>
      <c r="AT144" s="202" t="s">
        <v>171</v>
      </c>
      <c r="AU144" s="202" t="s">
        <v>83</v>
      </c>
      <c r="AY144" s="17" t="s">
        <v>148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81</v>
      </c>
      <c r="BK144" s="203">
        <f>ROUND(I144*H144,2)</f>
        <v>0</v>
      </c>
      <c r="BL144" s="17" t="s">
        <v>156</v>
      </c>
      <c r="BM144" s="202" t="s">
        <v>801</v>
      </c>
    </row>
    <row r="145" spans="1:65" s="15" customFormat="1">
      <c r="B145" s="237"/>
      <c r="C145" s="238"/>
      <c r="D145" s="206" t="s">
        <v>158</v>
      </c>
      <c r="E145" s="239" t="s">
        <v>1</v>
      </c>
      <c r="F145" s="240" t="s">
        <v>194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158</v>
      </c>
      <c r="AU145" s="246" t="s">
        <v>83</v>
      </c>
      <c r="AV145" s="15" t="s">
        <v>81</v>
      </c>
      <c r="AW145" s="15" t="s">
        <v>29</v>
      </c>
      <c r="AX145" s="15" t="s">
        <v>73</v>
      </c>
      <c r="AY145" s="246" t="s">
        <v>148</v>
      </c>
    </row>
    <row r="146" spans="1:65" s="13" customFormat="1">
      <c r="B146" s="204"/>
      <c r="C146" s="205"/>
      <c r="D146" s="206" t="s">
        <v>158</v>
      </c>
      <c r="E146" s="207" t="s">
        <v>1</v>
      </c>
      <c r="F146" s="208" t="s">
        <v>761</v>
      </c>
      <c r="G146" s="205"/>
      <c r="H146" s="209">
        <v>30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158</v>
      </c>
      <c r="AU146" s="215" t="s">
        <v>83</v>
      </c>
      <c r="AV146" s="13" t="s">
        <v>83</v>
      </c>
      <c r="AW146" s="13" t="s">
        <v>29</v>
      </c>
      <c r="AX146" s="13" t="s">
        <v>73</v>
      </c>
      <c r="AY146" s="215" t="s">
        <v>148</v>
      </c>
    </row>
    <row r="147" spans="1:65" s="14" customFormat="1">
      <c r="B147" s="216"/>
      <c r="C147" s="217"/>
      <c r="D147" s="206" t="s">
        <v>158</v>
      </c>
      <c r="E147" s="218" t="s">
        <v>1</v>
      </c>
      <c r="F147" s="219" t="s">
        <v>160</v>
      </c>
      <c r="G147" s="217"/>
      <c r="H147" s="220">
        <v>30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158</v>
      </c>
      <c r="AU147" s="226" t="s">
        <v>83</v>
      </c>
      <c r="AV147" s="14" t="s">
        <v>156</v>
      </c>
      <c r="AW147" s="14" t="s">
        <v>29</v>
      </c>
      <c r="AX147" s="14" t="s">
        <v>81</v>
      </c>
      <c r="AY147" s="226" t="s">
        <v>148</v>
      </c>
    </row>
    <row r="148" spans="1:65" s="2" customFormat="1" ht="24">
      <c r="A148" s="34"/>
      <c r="B148" s="35"/>
      <c r="C148" s="227" t="s">
        <v>185</v>
      </c>
      <c r="D148" s="227" t="s">
        <v>171</v>
      </c>
      <c r="E148" s="228" t="s">
        <v>565</v>
      </c>
      <c r="F148" s="229" t="s">
        <v>566</v>
      </c>
      <c r="G148" s="230" t="s">
        <v>181</v>
      </c>
      <c r="H148" s="231">
        <v>100</v>
      </c>
      <c r="I148" s="232"/>
      <c r="J148" s="233">
        <f>ROUND(I148*H148,2)</f>
        <v>0</v>
      </c>
      <c r="K148" s="229" t="s">
        <v>175</v>
      </c>
      <c r="L148" s="234"/>
      <c r="M148" s="235" t="s">
        <v>1</v>
      </c>
      <c r="N148" s="236" t="s">
        <v>38</v>
      </c>
      <c r="O148" s="71"/>
      <c r="P148" s="200">
        <f>O148*H148</f>
        <v>0</v>
      </c>
      <c r="Q148" s="200">
        <v>1.23E-3</v>
      </c>
      <c r="R148" s="200">
        <f>Q148*H148</f>
        <v>0.123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176</v>
      </c>
      <c r="AT148" s="202" t="s">
        <v>171</v>
      </c>
      <c r="AU148" s="202" t="s">
        <v>83</v>
      </c>
      <c r="AY148" s="17" t="s">
        <v>148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81</v>
      </c>
      <c r="BK148" s="203">
        <f>ROUND(I148*H148,2)</f>
        <v>0</v>
      </c>
      <c r="BL148" s="17" t="s">
        <v>156</v>
      </c>
      <c r="BM148" s="202" t="s">
        <v>802</v>
      </c>
    </row>
    <row r="149" spans="1:65" s="13" customFormat="1">
      <c r="B149" s="204"/>
      <c r="C149" s="205"/>
      <c r="D149" s="206" t="s">
        <v>158</v>
      </c>
      <c r="E149" s="207" t="s">
        <v>1</v>
      </c>
      <c r="F149" s="208" t="s">
        <v>763</v>
      </c>
      <c r="G149" s="205"/>
      <c r="H149" s="209">
        <v>100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158</v>
      </c>
      <c r="AU149" s="215" t="s">
        <v>83</v>
      </c>
      <c r="AV149" s="13" t="s">
        <v>83</v>
      </c>
      <c r="AW149" s="13" t="s">
        <v>29</v>
      </c>
      <c r="AX149" s="13" t="s">
        <v>73</v>
      </c>
      <c r="AY149" s="215" t="s">
        <v>148</v>
      </c>
    </row>
    <row r="150" spans="1:65" s="14" customFormat="1">
      <c r="B150" s="216"/>
      <c r="C150" s="217"/>
      <c r="D150" s="206" t="s">
        <v>158</v>
      </c>
      <c r="E150" s="218" t="s">
        <v>1</v>
      </c>
      <c r="F150" s="219" t="s">
        <v>160</v>
      </c>
      <c r="G150" s="217"/>
      <c r="H150" s="220">
        <v>100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158</v>
      </c>
      <c r="AU150" s="226" t="s">
        <v>83</v>
      </c>
      <c r="AV150" s="14" t="s">
        <v>156</v>
      </c>
      <c r="AW150" s="14" t="s">
        <v>29</v>
      </c>
      <c r="AX150" s="14" t="s">
        <v>81</v>
      </c>
      <c r="AY150" s="226" t="s">
        <v>148</v>
      </c>
    </row>
    <row r="151" spans="1:65" s="2" customFormat="1" ht="21.75" customHeight="1">
      <c r="A151" s="34"/>
      <c r="B151" s="35"/>
      <c r="C151" s="227" t="s">
        <v>190</v>
      </c>
      <c r="D151" s="227" t="s">
        <v>171</v>
      </c>
      <c r="E151" s="228" t="s">
        <v>241</v>
      </c>
      <c r="F151" s="229" t="s">
        <v>242</v>
      </c>
      <c r="G151" s="230" t="s">
        <v>181</v>
      </c>
      <c r="H151" s="231">
        <v>50</v>
      </c>
      <c r="I151" s="250"/>
      <c r="J151" s="233">
        <f>ROUND(I151*H151,2)</f>
        <v>0</v>
      </c>
      <c r="K151" s="229" t="s">
        <v>175</v>
      </c>
      <c r="L151" s="234"/>
      <c r="M151" s="235" t="s">
        <v>1</v>
      </c>
      <c r="N151" s="236" t="s">
        <v>38</v>
      </c>
      <c r="O151" s="71"/>
      <c r="P151" s="200">
        <f>O151*H151</f>
        <v>0</v>
      </c>
      <c r="Q151" s="200">
        <v>1.8000000000000001E-4</v>
      </c>
      <c r="R151" s="200">
        <f>Q151*H151</f>
        <v>9.0000000000000011E-3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176</v>
      </c>
      <c r="AT151" s="202" t="s">
        <v>171</v>
      </c>
      <c r="AU151" s="202" t="s">
        <v>83</v>
      </c>
      <c r="AY151" s="17" t="s">
        <v>148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81</v>
      </c>
      <c r="BK151" s="203">
        <f>ROUND(I151*H151,2)</f>
        <v>0</v>
      </c>
      <c r="BL151" s="17" t="s">
        <v>156</v>
      </c>
      <c r="BM151" s="202" t="s">
        <v>803</v>
      </c>
    </row>
    <row r="152" spans="1:65" s="15" customFormat="1">
      <c r="B152" s="237"/>
      <c r="C152" s="238"/>
      <c r="D152" s="206" t="s">
        <v>158</v>
      </c>
      <c r="E152" s="239" t="s">
        <v>1</v>
      </c>
      <c r="F152" s="240" t="s">
        <v>194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158</v>
      </c>
      <c r="AU152" s="246" t="s">
        <v>83</v>
      </c>
      <c r="AV152" s="15" t="s">
        <v>81</v>
      </c>
      <c r="AW152" s="15" t="s">
        <v>29</v>
      </c>
      <c r="AX152" s="15" t="s">
        <v>73</v>
      </c>
      <c r="AY152" s="246" t="s">
        <v>148</v>
      </c>
    </row>
    <row r="153" spans="1:65" s="13" customFormat="1">
      <c r="B153" s="204"/>
      <c r="C153" s="205"/>
      <c r="D153" s="206" t="s">
        <v>158</v>
      </c>
      <c r="E153" s="207" t="s">
        <v>1</v>
      </c>
      <c r="F153" s="208" t="s">
        <v>765</v>
      </c>
      <c r="G153" s="205"/>
      <c r="H153" s="209">
        <v>50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158</v>
      </c>
      <c r="AU153" s="215" t="s">
        <v>83</v>
      </c>
      <c r="AV153" s="13" t="s">
        <v>83</v>
      </c>
      <c r="AW153" s="13" t="s">
        <v>29</v>
      </c>
      <c r="AX153" s="13" t="s">
        <v>73</v>
      </c>
      <c r="AY153" s="215" t="s">
        <v>148</v>
      </c>
    </row>
    <row r="154" spans="1:65" s="14" customFormat="1">
      <c r="B154" s="216"/>
      <c r="C154" s="217"/>
      <c r="D154" s="206" t="s">
        <v>158</v>
      </c>
      <c r="E154" s="218" t="s">
        <v>1</v>
      </c>
      <c r="F154" s="219" t="s">
        <v>160</v>
      </c>
      <c r="G154" s="217"/>
      <c r="H154" s="220">
        <v>50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158</v>
      </c>
      <c r="AU154" s="226" t="s">
        <v>83</v>
      </c>
      <c r="AV154" s="14" t="s">
        <v>156</v>
      </c>
      <c r="AW154" s="14" t="s">
        <v>29</v>
      </c>
      <c r="AX154" s="14" t="s">
        <v>81</v>
      </c>
      <c r="AY154" s="226" t="s">
        <v>148</v>
      </c>
    </row>
    <row r="155" spans="1:65" s="2" customFormat="1" ht="90" customHeight="1">
      <c r="A155" s="34"/>
      <c r="B155" s="35"/>
      <c r="C155" s="191" t="s">
        <v>176</v>
      </c>
      <c r="D155" s="191" t="s">
        <v>151</v>
      </c>
      <c r="E155" s="192" t="s">
        <v>804</v>
      </c>
      <c r="F155" s="193" t="s">
        <v>805</v>
      </c>
      <c r="G155" s="194" t="s">
        <v>163</v>
      </c>
      <c r="H155" s="195">
        <v>1.4999999999999999E-2</v>
      </c>
      <c r="I155" s="196"/>
      <c r="J155" s="197">
        <f>ROUND(I155*H155,2)</f>
        <v>0</v>
      </c>
      <c r="K155" s="193" t="s">
        <v>175</v>
      </c>
      <c r="L155" s="39"/>
      <c r="M155" s="198" t="s">
        <v>1</v>
      </c>
      <c r="N155" s="199" t="s">
        <v>38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156</v>
      </c>
      <c r="AT155" s="202" t="s">
        <v>151</v>
      </c>
      <c r="AU155" s="202" t="s">
        <v>83</v>
      </c>
      <c r="AY155" s="17" t="s">
        <v>148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81</v>
      </c>
      <c r="BK155" s="203">
        <f>ROUND(I155*H155,2)</f>
        <v>0</v>
      </c>
      <c r="BL155" s="17" t="s">
        <v>156</v>
      </c>
      <c r="BM155" s="202" t="s">
        <v>806</v>
      </c>
    </row>
    <row r="156" spans="1:65" s="13" customFormat="1">
      <c r="B156" s="204"/>
      <c r="C156" s="205"/>
      <c r="D156" s="206" t="s">
        <v>158</v>
      </c>
      <c r="E156" s="207" t="s">
        <v>1</v>
      </c>
      <c r="F156" s="208" t="s">
        <v>552</v>
      </c>
      <c r="G156" s="205"/>
      <c r="H156" s="209">
        <v>1.4999999999999999E-2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158</v>
      </c>
      <c r="AU156" s="215" t="s">
        <v>83</v>
      </c>
      <c r="AV156" s="13" t="s">
        <v>83</v>
      </c>
      <c r="AW156" s="13" t="s">
        <v>29</v>
      </c>
      <c r="AX156" s="13" t="s">
        <v>73</v>
      </c>
      <c r="AY156" s="215" t="s">
        <v>148</v>
      </c>
    </row>
    <row r="157" spans="1:65" s="14" customFormat="1">
      <c r="B157" s="216"/>
      <c r="C157" s="217"/>
      <c r="D157" s="206" t="s">
        <v>158</v>
      </c>
      <c r="E157" s="218" t="s">
        <v>1</v>
      </c>
      <c r="F157" s="219" t="s">
        <v>160</v>
      </c>
      <c r="G157" s="217"/>
      <c r="H157" s="220">
        <v>1.4999999999999999E-2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158</v>
      </c>
      <c r="AU157" s="226" t="s">
        <v>83</v>
      </c>
      <c r="AV157" s="14" t="s">
        <v>156</v>
      </c>
      <c r="AW157" s="14" t="s">
        <v>29</v>
      </c>
      <c r="AX157" s="14" t="s">
        <v>81</v>
      </c>
      <c r="AY157" s="226" t="s">
        <v>148</v>
      </c>
    </row>
    <row r="158" spans="1:65" s="2" customFormat="1" ht="134.25" customHeight="1">
      <c r="A158" s="34"/>
      <c r="B158" s="35"/>
      <c r="C158" s="191" t="s">
        <v>203</v>
      </c>
      <c r="D158" s="191" t="s">
        <v>151</v>
      </c>
      <c r="E158" s="192" t="s">
        <v>245</v>
      </c>
      <c r="F158" s="193" t="s">
        <v>246</v>
      </c>
      <c r="G158" s="194" t="s">
        <v>163</v>
      </c>
      <c r="H158" s="195">
        <v>0.15</v>
      </c>
      <c r="I158" s="196"/>
      <c r="J158" s="197">
        <f>ROUND(I158*H158,2)</f>
        <v>0</v>
      </c>
      <c r="K158" s="193" t="s">
        <v>175</v>
      </c>
      <c r="L158" s="39"/>
      <c r="M158" s="198" t="s">
        <v>1</v>
      </c>
      <c r="N158" s="199" t="s">
        <v>38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156</v>
      </c>
      <c r="AT158" s="202" t="s">
        <v>151</v>
      </c>
      <c r="AU158" s="202" t="s">
        <v>83</v>
      </c>
      <c r="AY158" s="17" t="s">
        <v>148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81</v>
      </c>
      <c r="BK158" s="203">
        <f>ROUND(I158*H158,2)</f>
        <v>0</v>
      </c>
      <c r="BL158" s="17" t="s">
        <v>156</v>
      </c>
      <c r="BM158" s="202" t="s">
        <v>807</v>
      </c>
    </row>
    <row r="159" spans="1:65" s="13" customFormat="1">
      <c r="B159" s="204"/>
      <c r="C159" s="205"/>
      <c r="D159" s="206" t="s">
        <v>158</v>
      </c>
      <c r="E159" s="207" t="s">
        <v>1</v>
      </c>
      <c r="F159" s="208" t="s">
        <v>575</v>
      </c>
      <c r="G159" s="205"/>
      <c r="H159" s="209">
        <v>0.15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158</v>
      </c>
      <c r="AU159" s="215" t="s">
        <v>83</v>
      </c>
      <c r="AV159" s="13" t="s">
        <v>83</v>
      </c>
      <c r="AW159" s="13" t="s">
        <v>29</v>
      </c>
      <c r="AX159" s="13" t="s">
        <v>73</v>
      </c>
      <c r="AY159" s="215" t="s">
        <v>148</v>
      </c>
    </row>
    <row r="160" spans="1:65" s="14" customFormat="1">
      <c r="B160" s="216"/>
      <c r="C160" s="217"/>
      <c r="D160" s="206" t="s">
        <v>158</v>
      </c>
      <c r="E160" s="218" t="s">
        <v>1</v>
      </c>
      <c r="F160" s="219" t="s">
        <v>160</v>
      </c>
      <c r="G160" s="217"/>
      <c r="H160" s="220">
        <v>0.15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158</v>
      </c>
      <c r="AU160" s="226" t="s">
        <v>83</v>
      </c>
      <c r="AV160" s="14" t="s">
        <v>156</v>
      </c>
      <c r="AW160" s="14" t="s">
        <v>29</v>
      </c>
      <c r="AX160" s="14" t="s">
        <v>81</v>
      </c>
      <c r="AY160" s="226" t="s">
        <v>148</v>
      </c>
    </row>
    <row r="161" spans="1:65" s="2" customFormat="1" ht="114.95" customHeight="1">
      <c r="A161" s="34"/>
      <c r="B161" s="35"/>
      <c r="C161" s="191" t="s">
        <v>209</v>
      </c>
      <c r="D161" s="191" t="s">
        <v>151</v>
      </c>
      <c r="E161" s="192" t="s">
        <v>576</v>
      </c>
      <c r="F161" s="193" t="s">
        <v>577</v>
      </c>
      <c r="G161" s="194" t="s">
        <v>253</v>
      </c>
      <c r="H161" s="195">
        <v>4</v>
      </c>
      <c r="I161" s="196"/>
      <c r="J161" s="197">
        <f>ROUND(I161*H161,2)</f>
        <v>0</v>
      </c>
      <c r="K161" s="193" t="s">
        <v>175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156</v>
      </c>
      <c r="AT161" s="202" t="s">
        <v>151</v>
      </c>
      <c r="AU161" s="202" t="s">
        <v>83</v>
      </c>
      <c r="AY161" s="17" t="s">
        <v>148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81</v>
      </c>
      <c r="BK161" s="203">
        <f>ROUND(I161*H161,2)</f>
        <v>0</v>
      </c>
      <c r="BL161" s="17" t="s">
        <v>156</v>
      </c>
      <c r="BM161" s="202" t="s">
        <v>808</v>
      </c>
    </row>
    <row r="162" spans="1:65" s="13" customFormat="1">
      <c r="B162" s="204"/>
      <c r="C162" s="205"/>
      <c r="D162" s="206" t="s">
        <v>158</v>
      </c>
      <c r="E162" s="207" t="s">
        <v>1</v>
      </c>
      <c r="F162" s="208" t="s">
        <v>156</v>
      </c>
      <c r="G162" s="205"/>
      <c r="H162" s="209">
        <v>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158</v>
      </c>
      <c r="AU162" s="215" t="s">
        <v>83</v>
      </c>
      <c r="AV162" s="13" t="s">
        <v>83</v>
      </c>
      <c r="AW162" s="13" t="s">
        <v>29</v>
      </c>
      <c r="AX162" s="13" t="s">
        <v>73</v>
      </c>
      <c r="AY162" s="215" t="s">
        <v>148</v>
      </c>
    </row>
    <row r="163" spans="1:65" s="14" customFormat="1">
      <c r="B163" s="216"/>
      <c r="C163" s="217"/>
      <c r="D163" s="206" t="s">
        <v>158</v>
      </c>
      <c r="E163" s="218" t="s">
        <v>1</v>
      </c>
      <c r="F163" s="219" t="s">
        <v>160</v>
      </c>
      <c r="G163" s="217"/>
      <c r="H163" s="220">
        <v>4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158</v>
      </c>
      <c r="AU163" s="226" t="s">
        <v>83</v>
      </c>
      <c r="AV163" s="14" t="s">
        <v>156</v>
      </c>
      <c r="AW163" s="14" t="s">
        <v>29</v>
      </c>
      <c r="AX163" s="14" t="s">
        <v>81</v>
      </c>
      <c r="AY163" s="226" t="s">
        <v>148</v>
      </c>
    </row>
    <row r="164" spans="1:65" s="2" customFormat="1" ht="60">
      <c r="A164" s="34"/>
      <c r="B164" s="35"/>
      <c r="C164" s="191" t="s">
        <v>215</v>
      </c>
      <c r="D164" s="191" t="s">
        <v>151</v>
      </c>
      <c r="E164" s="192" t="s">
        <v>584</v>
      </c>
      <c r="F164" s="193" t="s">
        <v>585</v>
      </c>
      <c r="G164" s="194" t="s">
        <v>198</v>
      </c>
      <c r="H164" s="195">
        <v>7.2</v>
      </c>
      <c r="I164" s="196"/>
      <c r="J164" s="197">
        <f>ROUND(I164*H164,2)</f>
        <v>0</v>
      </c>
      <c r="K164" s="193" t="s">
        <v>175</v>
      </c>
      <c r="L164" s="39"/>
      <c r="M164" s="198" t="s">
        <v>1</v>
      </c>
      <c r="N164" s="199" t="s">
        <v>38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156</v>
      </c>
      <c r="AT164" s="202" t="s">
        <v>151</v>
      </c>
      <c r="AU164" s="202" t="s">
        <v>83</v>
      </c>
      <c r="AY164" s="17" t="s">
        <v>148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81</v>
      </c>
      <c r="BK164" s="203">
        <f>ROUND(I164*H164,2)</f>
        <v>0</v>
      </c>
      <c r="BL164" s="17" t="s">
        <v>156</v>
      </c>
      <c r="BM164" s="202" t="s">
        <v>809</v>
      </c>
    </row>
    <row r="165" spans="1:65" s="13" customFormat="1">
      <c r="B165" s="204"/>
      <c r="C165" s="205"/>
      <c r="D165" s="206" t="s">
        <v>158</v>
      </c>
      <c r="E165" s="207" t="s">
        <v>1</v>
      </c>
      <c r="F165" s="208" t="s">
        <v>810</v>
      </c>
      <c r="G165" s="205"/>
      <c r="H165" s="209">
        <v>7.2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158</v>
      </c>
      <c r="AU165" s="215" t="s">
        <v>83</v>
      </c>
      <c r="AV165" s="13" t="s">
        <v>83</v>
      </c>
      <c r="AW165" s="13" t="s">
        <v>29</v>
      </c>
      <c r="AX165" s="13" t="s">
        <v>73</v>
      </c>
      <c r="AY165" s="215" t="s">
        <v>148</v>
      </c>
    </row>
    <row r="166" spans="1:65" s="14" customFormat="1">
      <c r="B166" s="216"/>
      <c r="C166" s="217"/>
      <c r="D166" s="206" t="s">
        <v>158</v>
      </c>
      <c r="E166" s="218" t="s">
        <v>1</v>
      </c>
      <c r="F166" s="219" t="s">
        <v>160</v>
      </c>
      <c r="G166" s="217"/>
      <c r="H166" s="220">
        <v>7.2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158</v>
      </c>
      <c r="AU166" s="226" t="s">
        <v>83</v>
      </c>
      <c r="AV166" s="14" t="s">
        <v>156</v>
      </c>
      <c r="AW166" s="14" t="s">
        <v>29</v>
      </c>
      <c r="AX166" s="14" t="s">
        <v>81</v>
      </c>
      <c r="AY166" s="226" t="s">
        <v>148</v>
      </c>
    </row>
    <row r="167" spans="1:65" s="2" customFormat="1" ht="16.5" customHeight="1">
      <c r="A167" s="34"/>
      <c r="B167" s="35"/>
      <c r="C167" s="227" t="s">
        <v>220</v>
      </c>
      <c r="D167" s="227" t="s">
        <v>171</v>
      </c>
      <c r="E167" s="228" t="s">
        <v>581</v>
      </c>
      <c r="F167" s="229" t="s">
        <v>582</v>
      </c>
      <c r="G167" s="230" t="s">
        <v>198</v>
      </c>
      <c r="H167" s="231">
        <v>7.2</v>
      </c>
      <c r="I167" s="232"/>
      <c r="J167" s="233">
        <f>ROUND(I167*H167,2)</f>
        <v>0</v>
      </c>
      <c r="K167" s="229" t="s">
        <v>175</v>
      </c>
      <c r="L167" s="234"/>
      <c r="M167" s="235" t="s">
        <v>1</v>
      </c>
      <c r="N167" s="236" t="s">
        <v>38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176</v>
      </c>
      <c r="AT167" s="202" t="s">
        <v>171</v>
      </c>
      <c r="AU167" s="202" t="s">
        <v>83</v>
      </c>
      <c r="AY167" s="17" t="s">
        <v>148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81</v>
      </c>
      <c r="BK167" s="203">
        <f>ROUND(I167*H167,2)</f>
        <v>0</v>
      </c>
      <c r="BL167" s="17" t="s">
        <v>156</v>
      </c>
      <c r="BM167" s="202" t="s">
        <v>811</v>
      </c>
    </row>
    <row r="168" spans="1:65" s="13" customFormat="1">
      <c r="B168" s="204"/>
      <c r="C168" s="205"/>
      <c r="D168" s="206" t="s">
        <v>158</v>
      </c>
      <c r="E168" s="207" t="s">
        <v>1</v>
      </c>
      <c r="F168" s="208" t="s">
        <v>812</v>
      </c>
      <c r="G168" s="205"/>
      <c r="H168" s="209">
        <v>7.2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158</v>
      </c>
      <c r="AU168" s="215" t="s">
        <v>83</v>
      </c>
      <c r="AV168" s="13" t="s">
        <v>83</v>
      </c>
      <c r="AW168" s="13" t="s">
        <v>29</v>
      </c>
      <c r="AX168" s="13" t="s">
        <v>73</v>
      </c>
      <c r="AY168" s="215" t="s">
        <v>148</v>
      </c>
    </row>
    <row r="169" spans="1:65" s="14" customFormat="1">
      <c r="B169" s="216"/>
      <c r="C169" s="217"/>
      <c r="D169" s="206" t="s">
        <v>158</v>
      </c>
      <c r="E169" s="218" t="s">
        <v>1</v>
      </c>
      <c r="F169" s="219" t="s">
        <v>160</v>
      </c>
      <c r="G169" s="217"/>
      <c r="H169" s="220">
        <v>7.2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158</v>
      </c>
      <c r="AU169" s="226" t="s">
        <v>83</v>
      </c>
      <c r="AV169" s="14" t="s">
        <v>156</v>
      </c>
      <c r="AW169" s="14" t="s">
        <v>29</v>
      </c>
      <c r="AX169" s="14" t="s">
        <v>81</v>
      </c>
      <c r="AY169" s="226" t="s">
        <v>148</v>
      </c>
    </row>
    <row r="170" spans="1:65" s="2" customFormat="1" ht="48">
      <c r="A170" s="34"/>
      <c r="B170" s="35"/>
      <c r="C170" s="191" t="s">
        <v>235</v>
      </c>
      <c r="D170" s="191" t="s">
        <v>151</v>
      </c>
      <c r="E170" s="192" t="s">
        <v>813</v>
      </c>
      <c r="F170" s="193" t="s">
        <v>814</v>
      </c>
      <c r="G170" s="194" t="s">
        <v>198</v>
      </c>
      <c r="H170" s="195">
        <v>7</v>
      </c>
      <c r="I170" s="196"/>
      <c r="J170" s="197">
        <f>ROUND(I170*H170,2)</f>
        <v>0</v>
      </c>
      <c r="K170" s="193" t="s">
        <v>175</v>
      </c>
      <c r="L170" s="39"/>
      <c r="M170" s="198" t="s">
        <v>1</v>
      </c>
      <c r="N170" s="199" t="s">
        <v>38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156</v>
      </c>
      <c r="AT170" s="202" t="s">
        <v>151</v>
      </c>
      <c r="AU170" s="202" t="s">
        <v>83</v>
      </c>
      <c r="AY170" s="17" t="s">
        <v>148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81</v>
      </c>
      <c r="BK170" s="203">
        <f>ROUND(I170*H170,2)</f>
        <v>0</v>
      </c>
      <c r="BL170" s="17" t="s">
        <v>156</v>
      </c>
      <c r="BM170" s="202" t="s">
        <v>815</v>
      </c>
    </row>
    <row r="171" spans="1:65" s="13" customFormat="1">
      <c r="B171" s="204"/>
      <c r="C171" s="205"/>
      <c r="D171" s="206" t="s">
        <v>158</v>
      </c>
      <c r="E171" s="207" t="s">
        <v>1</v>
      </c>
      <c r="F171" s="208" t="s">
        <v>190</v>
      </c>
      <c r="G171" s="205"/>
      <c r="H171" s="209">
        <v>7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158</v>
      </c>
      <c r="AU171" s="215" t="s">
        <v>83</v>
      </c>
      <c r="AV171" s="13" t="s">
        <v>83</v>
      </c>
      <c r="AW171" s="13" t="s">
        <v>29</v>
      </c>
      <c r="AX171" s="13" t="s">
        <v>73</v>
      </c>
      <c r="AY171" s="215" t="s">
        <v>148</v>
      </c>
    </row>
    <row r="172" spans="1:65" s="14" customFormat="1">
      <c r="B172" s="216"/>
      <c r="C172" s="217"/>
      <c r="D172" s="206" t="s">
        <v>158</v>
      </c>
      <c r="E172" s="218" t="s">
        <v>1</v>
      </c>
      <c r="F172" s="219" t="s">
        <v>160</v>
      </c>
      <c r="G172" s="217"/>
      <c r="H172" s="220">
        <v>7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158</v>
      </c>
      <c r="AU172" s="226" t="s">
        <v>83</v>
      </c>
      <c r="AV172" s="14" t="s">
        <v>156</v>
      </c>
      <c r="AW172" s="14" t="s">
        <v>29</v>
      </c>
      <c r="AX172" s="14" t="s">
        <v>81</v>
      </c>
      <c r="AY172" s="226" t="s">
        <v>148</v>
      </c>
    </row>
    <row r="173" spans="1:65" s="2" customFormat="1" ht="36">
      <c r="A173" s="34"/>
      <c r="B173" s="35"/>
      <c r="C173" s="191" t="s">
        <v>240</v>
      </c>
      <c r="D173" s="191" t="s">
        <v>151</v>
      </c>
      <c r="E173" s="192" t="s">
        <v>816</v>
      </c>
      <c r="F173" s="193" t="s">
        <v>817</v>
      </c>
      <c r="G173" s="194" t="s">
        <v>198</v>
      </c>
      <c r="H173" s="195">
        <v>56</v>
      </c>
      <c r="I173" s="196"/>
      <c r="J173" s="197">
        <f>ROUND(I173*H173,2)</f>
        <v>0</v>
      </c>
      <c r="K173" s="193" t="s">
        <v>175</v>
      </c>
      <c r="L173" s="39"/>
      <c r="M173" s="198" t="s">
        <v>1</v>
      </c>
      <c r="N173" s="199" t="s">
        <v>38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156</v>
      </c>
      <c r="AT173" s="202" t="s">
        <v>151</v>
      </c>
      <c r="AU173" s="202" t="s">
        <v>83</v>
      </c>
      <c r="AY173" s="17" t="s">
        <v>148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81</v>
      </c>
      <c r="BK173" s="203">
        <f>ROUND(I173*H173,2)</f>
        <v>0</v>
      </c>
      <c r="BL173" s="17" t="s">
        <v>156</v>
      </c>
      <c r="BM173" s="202" t="s">
        <v>818</v>
      </c>
    </row>
    <row r="174" spans="1:65" s="13" customFormat="1">
      <c r="B174" s="204"/>
      <c r="C174" s="205"/>
      <c r="D174" s="206" t="s">
        <v>158</v>
      </c>
      <c r="E174" s="207" t="s">
        <v>1</v>
      </c>
      <c r="F174" s="208" t="s">
        <v>700</v>
      </c>
      <c r="G174" s="205"/>
      <c r="H174" s="209">
        <v>56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158</v>
      </c>
      <c r="AU174" s="215" t="s">
        <v>83</v>
      </c>
      <c r="AV174" s="13" t="s">
        <v>83</v>
      </c>
      <c r="AW174" s="13" t="s">
        <v>29</v>
      </c>
      <c r="AX174" s="13" t="s">
        <v>73</v>
      </c>
      <c r="AY174" s="215" t="s">
        <v>148</v>
      </c>
    </row>
    <row r="175" spans="1:65" s="14" customFormat="1">
      <c r="B175" s="216"/>
      <c r="C175" s="217"/>
      <c r="D175" s="206" t="s">
        <v>158</v>
      </c>
      <c r="E175" s="218" t="s">
        <v>1</v>
      </c>
      <c r="F175" s="219" t="s">
        <v>160</v>
      </c>
      <c r="G175" s="217"/>
      <c r="H175" s="220">
        <v>56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158</v>
      </c>
      <c r="AU175" s="226" t="s">
        <v>83</v>
      </c>
      <c r="AV175" s="14" t="s">
        <v>156</v>
      </c>
      <c r="AW175" s="14" t="s">
        <v>29</v>
      </c>
      <c r="AX175" s="14" t="s">
        <v>81</v>
      </c>
      <c r="AY175" s="226" t="s">
        <v>148</v>
      </c>
    </row>
    <row r="176" spans="1:65" s="2" customFormat="1" ht="55.5" customHeight="1">
      <c r="A176" s="34"/>
      <c r="B176" s="35"/>
      <c r="C176" s="191" t="s">
        <v>8</v>
      </c>
      <c r="D176" s="191" t="s">
        <v>151</v>
      </c>
      <c r="E176" s="192" t="s">
        <v>594</v>
      </c>
      <c r="F176" s="193" t="s">
        <v>595</v>
      </c>
      <c r="G176" s="194" t="s">
        <v>154</v>
      </c>
      <c r="H176" s="195">
        <v>56</v>
      </c>
      <c r="I176" s="196"/>
      <c r="J176" s="197">
        <f>ROUND(I176*H176,2)</f>
        <v>0</v>
      </c>
      <c r="K176" s="193" t="s">
        <v>175</v>
      </c>
      <c r="L176" s="39"/>
      <c r="M176" s="198" t="s">
        <v>1</v>
      </c>
      <c r="N176" s="199" t="s">
        <v>38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156</v>
      </c>
      <c r="AT176" s="202" t="s">
        <v>151</v>
      </c>
      <c r="AU176" s="202" t="s">
        <v>83</v>
      </c>
      <c r="AY176" s="17" t="s">
        <v>148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81</v>
      </c>
      <c r="BK176" s="203">
        <f>ROUND(I176*H176,2)</f>
        <v>0</v>
      </c>
      <c r="BL176" s="17" t="s">
        <v>156</v>
      </c>
      <c r="BM176" s="202" t="s">
        <v>819</v>
      </c>
    </row>
    <row r="177" spans="1:65" s="13" customFormat="1">
      <c r="B177" s="204"/>
      <c r="C177" s="205"/>
      <c r="D177" s="206" t="s">
        <v>158</v>
      </c>
      <c r="E177" s="207" t="s">
        <v>1</v>
      </c>
      <c r="F177" s="208" t="s">
        <v>700</v>
      </c>
      <c r="G177" s="205"/>
      <c r="H177" s="209">
        <v>56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158</v>
      </c>
      <c r="AU177" s="215" t="s">
        <v>83</v>
      </c>
      <c r="AV177" s="13" t="s">
        <v>83</v>
      </c>
      <c r="AW177" s="13" t="s">
        <v>29</v>
      </c>
      <c r="AX177" s="13" t="s">
        <v>73</v>
      </c>
      <c r="AY177" s="215" t="s">
        <v>148</v>
      </c>
    </row>
    <row r="178" spans="1:65" s="14" customFormat="1">
      <c r="B178" s="216"/>
      <c r="C178" s="217"/>
      <c r="D178" s="206" t="s">
        <v>158</v>
      </c>
      <c r="E178" s="218" t="s">
        <v>1</v>
      </c>
      <c r="F178" s="219" t="s">
        <v>160</v>
      </c>
      <c r="G178" s="217"/>
      <c r="H178" s="220">
        <v>56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158</v>
      </c>
      <c r="AU178" s="226" t="s">
        <v>83</v>
      </c>
      <c r="AV178" s="14" t="s">
        <v>156</v>
      </c>
      <c r="AW178" s="14" t="s">
        <v>29</v>
      </c>
      <c r="AX178" s="14" t="s">
        <v>81</v>
      </c>
      <c r="AY178" s="226" t="s">
        <v>148</v>
      </c>
    </row>
    <row r="179" spans="1:65" s="2" customFormat="1" ht="90" customHeight="1">
      <c r="A179" s="34"/>
      <c r="B179" s="35"/>
      <c r="C179" s="191" t="s">
        <v>250</v>
      </c>
      <c r="D179" s="191" t="s">
        <v>151</v>
      </c>
      <c r="E179" s="192" t="s">
        <v>820</v>
      </c>
      <c r="F179" s="193" t="s">
        <v>821</v>
      </c>
      <c r="G179" s="194" t="s">
        <v>154</v>
      </c>
      <c r="H179" s="195">
        <v>42</v>
      </c>
      <c r="I179" s="196"/>
      <c r="J179" s="197">
        <f>ROUND(I179*H179,2)</f>
        <v>0</v>
      </c>
      <c r="K179" s="193" t="s">
        <v>175</v>
      </c>
      <c r="L179" s="39"/>
      <c r="M179" s="198" t="s">
        <v>1</v>
      </c>
      <c r="N179" s="199" t="s">
        <v>38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156</v>
      </c>
      <c r="AT179" s="202" t="s">
        <v>151</v>
      </c>
      <c r="AU179" s="202" t="s">
        <v>83</v>
      </c>
      <c r="AY179" s="17" t="s">
        <v>148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81</v>
      </c>
      <c r="BK179" s="203">
        <f>ROUND(I179*H179,2)</f>
        <v>0</v>
      </c>
      <c r="BL179" s="17" t="s">
        <v>156</v>
      </c>
      <c r="BM179" s="202" t="s">
        <v>822</v>
      </c>
    </row>
    <row r="180" spans="1:65" s="13" customFormat="1">
      <c r="B180" s="204"/>
      <c r="C180" s="205"/>
      <c r="D180" s="206" t="s">
        <v>158</v>
      </c>
      <c r="E180" s="207" t="s">
        <v>1</v>
      </c>
      <c r="F180" s="208" t="s">
        <v>823</v>
      </c>
      <c r="G180" s="205"/>
      <c r="H180" s="209">
        <v>42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158</v>
      </c>
      <c r="AU180" s="215" t="s">
        <v>83</v>
      </c>
      <c r="AV180" s="13" t="s">
        <v>83</v>
      </c>
      <c r="AW180" s="13" t="s">
        <v>29</v>
      </c>
      <c r="AX180" s="13" t="s">
        <v>73</v>
      </c>
      <c r="AY180" s="215" t="s">
        <v>148</v>
      </c>
    </row>
    <row r="181" spans="1:65" s="14" customFormat="1">
      <c r="B181" s="216"/>
      <c r="C181" s="217"/>
      <c r="D181" s="206" t="s">
        <v>158</v>
      </c>
      <c r="E181" s="218" t="s">
        <v>1</v>
      </c>
      <c r="F181" s="219" t="s">
        <v>160</v>
      </c>
      <c r="G181" s="217"/>
      <c r="H181" s="220">
        <v>42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158</v>
      </c>
      <c r="AU181" s="226" t="s">
        <v>83</v>
      </c>
      <c r="AV181" s="14" t="s">
        <v>156</v>
      </c>
      <c r="AW181" s="14" t="s">
        <v>29</v>
      </c>
      <c r="AX181" s="14" t="s">
        <v>81</v>
      </c>
      <c r="AY181" s="226" t="s">
        <v>148</v>
      </c>
    </row>
    <row r="182" spans="1:65" s="2" customFormat="1" ht="21.75" customHeight="1">
      <c r="A182" s="34"/>
      <c r="B182" s="35"/>
      <c r="C182" s="227" t="s">
        <v>256</v>
      </c>
      <c r="D182" s="227" t="s">
        <v>171</v>
      </c>
      <c r="E182" s="228" t="s">
        <v>601</v>
      </c>
      <c r="F182" s="229" t="s">
        <v>602</v>
      </c>
      <c r="G182" s="230" t="s">
        <v>174</v>
      </c>
      <c r="H182" s="231">
        <v>19.32</v>
      </c>
      <c r="I182" s="232"/>
      <c r="J182" s="233">
        <f>ROUND(I182*H182,2)</f>
        <v>0</v>
      </c>
      <c r="K182" s="229" t="s">
        <v>175</v>
      </c>
      <c r="L182" s="234"/>
      <c r="M182" s="235" t="s">
        <v>1</v>
      </c>
      <c r="N182" s="236" t="s">
        <v>38</v>
      </c>
      <c r="O182" s="71"/>
      <c r="P182" s="200">
        <f>O182*H182</f>
        <v>0</v>
      </c>
      <c r="Q182" s="200">
        <v>1</v>
      </c>
      <c r="R182" s="200">
        <f>Q182*H182</f>
        <v>19.32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176</v>
      </c>
      <c r="AT182" s="202" t="s">
        <v>171</v>
      </c>
      <c r="AU182" s="202" t="s">
        <v>83</v>
      </c>
      <c r="AY182" s="17" t="s">
        <v>148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81</v>
      </c>
      <c r="BK182" s="203">
        <f>ROUND(I182*H182,2)</f>
        <v>0</v>
      </c>
      <c r="BL182" s="17" t="s">
        <v>156</v>
      </c>
      <c r="BM182" s="202" t="s">
        <v>824</v>
      </c>
    </row>
    <row r="183" spans="1:65" s="13" customFormat="1">
      <c r="B183" s="204"/>
      <c r="C183" s="205"/>
      <c r="D183" s="206" t="s">
        <v>158</v>
      </c>
      <c r="E183" s="207" t="s">
        <v>1</v>
      </c>
      <c r="F183" s="208" t="s">
        <v>825</v>
      </c>
      <c r="G183" s="205"/>
      <c r="H183" s="209">
        <v>19.32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158</v>
      </c>
      <c r="AU183" s="215" t="s">
        <v>83</v>
      </c>
      <c r="AV183" s="13" t="s">
        <v>83</v>
      </c>
      <c r="AW183" s="13" t="s">
        <v>29</v>
      </c>
      <c r="AX183" s="13" t="s">
        <v>73</v>
      </c>
      <c r="AY183" s="215" t="s">
        <v>148</v>
      </c>
    </row>
    <row r="184" spans="1:65" s="14" customFormat="1">
      <c r="B184" s="216"/>
      <c r="C184" s="217"/>
      <c r="D184" s="206" t="s">
        <v>158</v>
      </c>
      <c r="E184" s="218" t="s">
        <v>1</v>
      </c>
      <c r="F184" s="219" t="s">
        <v>160</v>
      </c>
      <c r="G184" s="217"/>
      <c r="H184" s="220">
        <v>19.32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158</v>
      </c>
      <c r="AU184" s="226" t="s">
        <v>83</v>
      </c>
      <c r="AV184" s="14" t="s">
        <v>156</v>
      </c>
      <c r="AW184" s="14" t="s">
        <v>29</v>
      </c>
      <c r="AX184" s="14" t="s">
        <v>81</v>
      </c>
      <c r="AY184" s="226" t="s">
        <v>148</v>
      </c>
    </row>
    <row r="185" spans="1:65" s="2" customFormat="1" ht="24">
      <c r="A185" s="34"/>
      <c r="B185" s="35"/>
      <c r="C185" s="227" t="s">
        <v>261</v>
      </c>
      <c r="D185" s="227" t="s">
        <v>171</v>
      </c>
      <c r="E185" s="228" t="s">
        <v>605</v>
      </c>
      <c r="F185" s="229" t="s">
        <v>606</v>
      </c>
      <c r="G185" s="230" t="s">
        <v>174</v>
      </c>
      <c r="H185" s="231">
        <v>6.44</v>
      </c>
      <c r="I185" s="232"/>
      <c r="J185" s="233">
        <f>ROUND(I185*H185,2)</f>
        <v>0</v>
      </c>
      <c r="K185" s="229" t="s">
        <v>175</v>
      </c>
      <c r="L185" s="234"/>
      <c r="M185" s="235" t="s">
        <v>1</v>
      </c>
      <c r="N185" s="236" t="s">
        <v>38</v>
      </c>
      <c r="O185" s="71"/>
      <c r="P185" s="200">
        <f>O185*H185</f>
        <v>0</v>
      </c>
      <c r="Q185" s="200">
        <v>1</v>
      </c>
      <c r="R185" s="200">
        <f>Q185*H185</f>
        <v>6.44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176</v>
      </c>
      <c r="AT185" s="202" t="s">
        <v>171</v>
      </c>
      <c r="AU185" s="202" t="s">
        <v>83</v>
      </c>
      <c r="AY185" s="17" t="s">
        <v>148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81</v>
      </c>
      <c r="BK185" s="203">
        <f>ROUND(I185*H185,2)</f>
        <v>0</v>
      </c>
      <c r="BL185" s="17" t="s">
        <v>156</v>
      </c>
      <c r="BM185" s="202" t="s">
        <v>826</v>
      </c>
    </row>
    <row r="186" spans="1:65" s="13" customFormat="1">
      <c r="B186" s="204"/>
      <c r="C186" s="205"/>
      <c r="D186" s="206" t="s">
        <v>158</v>
      </c>
      <c r="E186" s="207" t="s">
        <v>1</v>
      </c>
      <c r="F186" s="208" t="s">
        <v>827</v>
      </c>
      <c r="G186" s="205"/>
      <c r="H186" s="209">
        <v>6.44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158</v>
      </c>
      <c r="AU186" s="215" t="s">
        <v>83</v>
      </c>
      <c r="AV186" s="13" t="s">
        <v>83</v>
      </c>
      <c r="AW186" s="13" t="s">
        <v>29</v>
      </c>
      <c r="AX186" s="13" t="s">
        <v>73</v>
      </c>
      <c r="AY186" s="215" t="s">
        <v>148</v>
      </c>
    </row>
    <row r="187" spans="1:65" s="14" customFormat="1">
      <c r="B187" s="216"/>
      <c r="C187" s="217"/>
      <c r="D187" s="206" t="s">
        <v>158</v>
      </c>
      <c r="E187" s="218" t="s">
        <v>1</v>
      </c>
      <c r="F187" s="219" t="s">
        <v>160</v>
      </c>
      <c r="G187" s="217"/>
      <c r="H187" s="220">
        <v>6.44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158</v>
      </c>
      <c r="AU187" s="226" t="s">
        <v>83</v>
      </c>
      <c r="AV187" s="14" t="s">
        <v>156</v>
      </c>
      <c r="AW187" s="14" t="s">
        <v>29</v>
      </c>
      <c r="AX187" s="14" t="s">
        <v>81</v>
      </c>
      <c r="AY187" s="226" t="s">
        <v>148</v>
      </c>
    </row>
    <row r="188" spans="1:65" s="2" customFormat="1" ht="55.5" customHeight="1">
      <c r="A188" s="34"/>
      <c r="B188" s="35"/>
      <c r="C188" s="191" t="s">
        <v>266</v>
      </c>
      <c r="D188" s="191" t="s">
        <v>151</v>
      </c>
      <c r="E188" s="192" t="s">
        <v>306</v>
      </c>
      <c r="F188" s="193" t="s">
        <v>307</v>
      </c>
      <c r="G188" s="194" t="s">
        <v>168</v>
      </c>
      <c r="H188" s="195">
        <v>1.35</v>
      </c>
      <c r="I188" s="196"/>
      <c r="J188" s="197">
        <f>ROUND(I188*H188,2)</f>
        <v>0</v>
      </c>
      <c r="K188" s="193" t="s">
        <v>175</v>
      </c>
      <c r="L188" s="39"/>
      <c r="M188" s="198" t="s">
        <v>1</v>
      </c>
      <c r="N188" s="199" t="s">
        <v>38</v>
      </c>
      <c r="O188" s="7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156</v>
      </c>
      <c r="AT188" s="202" t="s">
        <v>151</v>
      </c>
      <c r="AU188" s="202" t="s">
        <v>83</v>
      </c>
      <c r="AY188" s="17" t="s">
        <v>148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81</v>
      </c>
      <c r="BK188" s="203">
        <f>ROUND(I188*H188,2)</f>
        <v>0</v>
      </c>
      <c r="BL188" s="17" t="s">
        <v>156</v>
      </c>
      <c r="BM188" s="202" t="s">
        <v>828</v>
      </c>
    </row>
    <row r="189" spans="1:65" s="13" customFormat="1">
      <c r="B189" s="204"/>
      <c r="C189" s="205"/>
      <c r="D189" s="206" t="s">
        <v>158</v>
      </c>
      <c r="E189" s="207" t="s">
        <v>1</v>
      </c>
      <c r="F189" s="208" t="s">
        <v>829</v>
      </c>
      <c r="G189" s="205"/>
      <c r="H189" s="209">
        <v>1.35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158</v>
      </c>
      <c r="AU189" s="215" t="s">
        <v>83</v>
      </c>
      <c r="AV189" s="13" t="s">
        <v>83</v>
      </c>
      <c r="AW189" s="13" t="s">
        <v>29</v>
      </c>
      <c r="AX189" s="13" t="s">
        <v>73</v>
      </c>
      <c r="AY189" s="215" t="s">
        <v>148</v>
      </c>
    </row>
    <row r="190" spans="1:65" s="14" customFormat="1">
      <c r="B190" s="216"/>
      <c r="C190" s="217"/>
      <c r="D190" s="206" t="s">
        <v>158</v>
      </c>
      <c r="E190" s="218" t="s">
        <v>1</v>
      </c>
      <c r="F190" s="219" t="s">
        <v>160</v>
      </c>
      <c r="G190" s="217"/>
      <c r="H190" s="220">
        <v>1.35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158</v>
      </c>
      <c r="AU190" s="226" t="s">
        <v>83</v>
      </c>
      <c r="AV190" s="14" t="s">
        <v>156</v>
      </c>
      <c r="AW190" s="14" t="s">
        <v>29</v>
      </c>
      <c r="AX190" s="14" t="s">
        <v>81</v>
      </c>
      <c r="AY190" s="226" t="s">
        <v>148</v>
      </c>
    </row>
    <row r="191" spans="1:65" s="2" customFormat="1" ht="21.75" customHeight="1">
      <c r="A191" s="34"/>
      <c r="B191" s="35"/>
      <c r="C191" s="227" t="s">
        <v>271</v>
      </c>
      <c r="D191" s="227" t="s">
        <v>171</v>
      </c>
      <c r="E191" s="228" t="s">
        <v>311</v>
      </c>
      <c r="F191" s="229" t="s">
        <v>312</v>
      </c>
      <c r="G191" s="230" t="s">
        <v>168</v>
      </c>
      <c r="H191" s="231">
        <v>3.2629999999999999</v>
      </c>
      <c r="I191" s="232"/>
      <c r="J191" s="233">
        <f>ROUND(I191*H191,2)</f>
        <v>0</v>
      </c>
      <c r="K191" s="229" t="s">
        <v>175</v>
      </c>
      <c r="L191" s="234"/>
      <c r="M191" s="235" t="s">
        <v>1</v>
      </c>
      <c r="N191" s="236" t="s">
        <v>38</v>
      </c>
      <c r="O191" s="71"/>
      <c r="P191" s="200">
        <f>O191*H191</f>
        <v>0</v>
      </c>
      <c r="Q191" s="200">
        <v>2.234</v>
      </c>
      <c r="R191" s="200">
        <f>Q191*H191</f>
        <v>7.289542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176</v>
      </c>
      <c r="AT191" s="202" t="s">
        <v>171</v>
      </c>
      <c r="AU191" s="202" t="s">
        <v>83</v>
      </c>
      <c r="AY191" s="17" t="s">
        <v>148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81</v>
      </c>
      <c r="BK191" s="203">
        <f>ROUND(I191*H191,2)</f>
        <v>0</v>
      </c>
      <c r="BL191" s="17" t="s">
        <v>156</v>
      </c>
      <c r="BM191" s="202" t="s">
        <v>830</v>
      </c>
    </row>
    <row r="192" spans="1:65" s="13" customFormat="1">
      <c r="B192" s="204"/>
      <c r="C192" s="205"/>
      <c r="D192" s="206" t="s">
        <v>158</v>
      </c>
      <c r="E192" s="207" t="s">
        <v>1</v>
      </c>
      <c r="F192" s="208" t="s">
        <v>831</v>
      </c>
      <c r="G192" s="205"/>
      <c r="H192" s="209">
        <v>3.2629999999999999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158</v>
      </c>
      <c r="AU192" s="215" t="s">
        <v>83</v>
      </c>
      <c r="AV192" s="13" t="s">
        <v>83</v>
      </c>
      <c r="AW192" s="13" t="s">
        <v>29</v>
      </c>
      <c r="AX192" s="13" t="s">
        <v>73</v>
      </c>
      <c r="AY192" s="215" t="s">
        <v>148</v>
      </c>
    </row>
    <row r="193" spans="1:65" s="14" customFormat="1">
      <c r="B193" s="216"/>
      <c r="C193" s="217"/>
      <c r="D193" s="206" t="s">
        <v>158</v>
      </c>
      <c r="E193" s="218" t="s">
        <v>1</v>
      </c>
      <c r="F193" s="219" t="s">
        <v>160</v>
      </c>
      <c r="G193" s="217"/>
      <c r="H193" s="220">
        <v>3.2629999999999999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158</v>
      </c>
      <c r="AU193" s="226" t="s">
        <v>83</v>
      </c>
      <c r="AV193" s="14" t="s">
        <v>156</v>
      </c>
      <c r="AW193" s="14" t="s">
        <v>29</v>
      </c>
      <c r="AX193" s="14" t="s">
        <v>81</v>
      </c>
      <c r="AY193" s="226" t="s">
        <v>148</v>
      </c>
    </row>
    <row r="194" spans="1:65" s="2" customFormat="1" ht="48">
      <c r="A194" s="34"/>
      <c r="B194" s="35"/>
      <c r="C194" s="191" t="s">
        <v>7</v>
      </c>
      <c r="D194" s="191" t="s">
        <v>151</v>
      </c>
      <c r="E194" s="192" t="s">
        <v>396</v>
      </c>
      <c r="F194" s="193" t="s">
        <v>397</v>
      </c>
      <c r="G194" s="194" t="s">
        <v>154</v>
      </c>
      <c r="H194" s="195">
        <v>52.5</v>
      </c>
      <c r="I194" s="196"/>
      <c r="J194" s="197">
        <f>ROUND(I194*H194,2)</f>
        <v>0</v>
      </c>
      <c r="K194" s="193" t="s">
        <v>175</v>
      </c>
      <c r="L194" s="39"/>
      <c r="M194" s="198" t="s">
        <v>1</v>
      </c>
      <c r="N194" s="199" t="s">
        <v>38</v>
      </c>
      <c r="O194" s="7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156</v>
      </c>
      <c r="AT194" s="202" t="s">
        <v>151</v>
      </c>
      <c r="AU194" s="202" t="s">
        <v>83</v>
      </c>
      <c r="AY194" s="17" t="s">
        <v>148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81</v>
      </c>
      <c r="BK194" s="203">
        <f>ROUND(I194*H194,2)</f>
        <v>0</v>
      </c>
      <c r="BL194" s="17" t="s">
        <v>156</v>
      </c>
      <c r="BM194" s="202" t="s">
        <v>832</v>
      </c>
    </row>
    <row r="195" spans="1:65" s="13" customFormat="1">
      <c r="B195" s="204"/>
      <c r="C195" s="205"/>
      <c r="D195" s="206" t="s">
        <v>158</v>
      </c>
      <c r="E195" s="207" t="s">
        <v>1</v>
      </c>
      <c r="F195" s="208" t="s">
        <v>833</v>
      </c>
      <c r="G195" s="205"/>
      <c r="H195" s="209">
        <v>52.5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158</v>
      </c>
      <c r="AU195" s="215" t="s">
        <v>83</v>
      </c>
      <c r="AV195" s="13" t="s">
        <v>83</v>
      </c>
      <c r="AW195" s="13" t="s">
        <v>29</v>
      </c>
      <c r="AX195" s="13" t="s">
        <v>73</v>
      </c>
      <c r="AY195" s="215" t="s">
        <v>148</v>
      </c>
    </row>
    <row r="196" spans="1:65" s="14" customFormat="1">
      <c r="B196" s="216"/>
      <c r="C196" s="217"/>
      <c r="D196" s="206" t="s">
        <v>158</v>
      </c>
      <c r="E196" s="218" t="s">
        <v>1</v>
      </c>
      <c r="F196" s="219" t="s">
        <v>160</v>
      </c>
      <c r="G196" s="217"/>
      <c r="H196" s="220">
        <v>52.5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158</v>
      </c>
      <c r="AU196" s="226" t="s">
        <v>83</v>
      </c>
      <c r="AV196" s="14" t="s">
        <v>156</v>
      </c>
      <c r="AW196" s="14" t="s">
        <v>29</v>
      </c>
      <c r="AX196" s="14" t="s">
        <v>81</v>
      </c>
      <c r="AY196" s="226" t="s">
        <v>148</v>
      </c>
    </row>
    <row r="197" spans="1:65" s="12" customFormat="1" ht="25.9" customHeight="1">
      <c r="B197" s="175"/>
      <c r="C197" s="176"/>
      <c r="D197" s="177" t="s">
        <v>72</v>
      </c>
      <c r="E197" s="178" t="s">
        <v>335</v>
      </c>
      <c r="F197" s="178" t="s">
        <v>336</v>
      </c>
      <c r="G197" s="176"/>
      <c r="H197" s="176"/>
      <c r="I197" s="179"/>
      <c r="J197" s="180">
        <f>BK197</f>
        <v>0</v>
      </c>
      <c r="K197" s="176"/>
      <c r="L197" s="181"/>
      <c r="M197" s="182"/>
      <c r="N197" s="183"/>
      <c r="O197" s="183"/>
      <c r="P197" s="184">
        <f>SUM(P198:P216)</f>
        <v>0</v>
      </c>
      <c r="Q197" s="183"/>
      <c r="R197" s="184">
        <f>SUM(R198:R216)</f>
        <v>0</v>
      </c>
      <c r="S197" s="183"/>
      <c r="T197" s="185">
        <f>SUM(T198:T216)</f>
        <v>0</v>
      </c>
      <c r="AR197" s="186" t="s">
        <v>156</v>
      </c>
      <c r="AT197" s="187" t="s">
        <v>72</v>
      </c>
      <c r="AU197" s="187" t="s">
        <v>73</v>
      </c>
      <c r="AY197" s="186" t="s">
        <v>148</v>
      </c>
      <c r="BK197" s="188">
        <f>SUM(BK198:BK216)</f>
        <v>0</v>
      </c>
    </row>
    <row r="198" spans="1:65" s="2" customFormat="1" ht="189.75" customHeight="1">
      <c r="A198" s="34"/>
      <c r="B198" s="35"/>
      <c r="C198" s="191" t="s">
        <v>296</v>
      </c>
      <c r="D198" s="191" t="s">
        <v>151</v>
      </c>
      <c r="E198" s="192" t="s">
        <v>609</v>
      </c>
      <c r="F198" s="193" t="s">
        <v>610</v>
      </c>
      <c r="G198" s="194" t="s">
        <v>174</v>
      </c>
      <c r="H198" s="195">
        <v>142.26300000000001</v>
      </c>
      <c r="I198" s="196"/>
      <c r="J198" s="197">
        <f>ROUND(I198*H198,2)</f>
        <v>0</v>
      </c>
      <c r="K198" s="193" t="s">
        <v>175</v>
      </c>
      <c r="L198" s="39"/>
      <c r="M198" s="198" t="s">
        <v>1</v>
      </c>
      <c r="N198" s="199" t="s">
        <v>38</v>
      </c>
      <c r="O198" s="7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340</v>
      </c>
      <c r="AT198" s="202" t="s">
        <v>151</v>
      </c>
      <c r="AU198" s="202" t="s">
        <v>81</v>
      </c>
      <c r="AY198" s="17" t="s">
        <v>148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81</v>
      </c>
      <c r="BK198" s="203">
        <f>ROUND(I198*H198,2)</f>
        <v>0</v>
      </c>
      <c r="BL198" s="17" t="s">
        <v>340</v>
      </c>
      <c r="BM198" s="202" t="s">
        <v>834</v>
      </c>
    </row>
    <row r="199" spans="1:65" s="13" customFormat="1">
      <c r="B199" s="204"/>
      <c r="C199" s="205"/>
      <c r="D199" s="206" t="s">
        <v>158</v>
      </c>
      <c r="E199" s="207" t="s">
        <v>1</v>
      </c>
      <c r="F199" s="208" t="s">
        <v>835</v>
      </c>
      <c r="G199" s="205"/>
      <c r="H199" s="209">
        <v>85.05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158</v>
      </c>
      <c r="AU199" s="215" t="s">
        <v>81</v>
      </c>
      <c r="AV199" s="13" t="s">
        <v>83</v>
      </c>
      <c r="AW199" s="13" t="s">
        <v>29</v>
      </c>
      <c r="AX199" s="13" t="s">
        <v>73</v>
      </c>
      <c r="AY199" s="215" t="s">
        <v>148</v>
      </c>
    </row>
    <row r="200" spans="1:65" s="13" customFormat="1">
      <c r="B200" s="204"/>
      <c r="C200" s="205"/>
      <c r="D200" s="206" t="s">
        <v>158</v>
      </c>
      <c r="E200" s="207" t="s">
        <v>1</v>
      </c>
      <c r="F200" s="208" t="s">
        <v>836</v>
      </c>
      <c r="G200" s="205"/>
      <c r="H200" s="209">
        <v>51.52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158</v>
      </c>
      <c r="AU200" s="215" t="s">
        <v>81</v>
      </c>
      <c r="AV200" s="13" t="s">
        <v>83</v>
      </c>
      <c r="AW200" s="13" t="s">
        <v>29</v>
      </c>
      <c r="AX200" s="13" t="s">
        <v>73</v>
      </c>
      <c r="AY200" s="215" t="s">
        <v>148</v>
      </c>
    </row>
    <row r="201" spans="1:65" s="13" customFormat="1">
      <c r="B201" s="204"/>
      <c r="C201" s="205"/>
      <c r="D201" s="206" t="s">
        <v>158</v>
      </c>
      <c r="E201" s="207" t="s">
        <v>1</v>
      </c>
      <c r="F201" s="208" t="s">
        <v>837</v>
      </c>
      <c r="G201" s="205"/>
      <c r="H201" s="209">
        <v>2.4300000000000002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158</v>
      </c>
      <c r="AU201" s="215" t="s">
        <v>81</v>
      </c>
      <c r="AV201" s="13" t="s">
        <v>83</v>
      </c>
      <c r="AW201" s="13" t="s">
        <v>29</v>
      </c>
      <c r="AX201" s="13" t="s">
        <v>73</v>
      </c>
      <c r="AY201" s="215" t="s">
        <v>148</v>
      </c>
    </row>
    <row r="202" spans="1:65" s="13" customFormat="1">
      <c r="B202" s="204"/>
      <c r="C202" s="205"/>
      <c r="D202" s="206" t="s">
        <v>158</v>
      </c>
      <c r="E202" s="207" t="s">
        <v>1</v>
      </c>
      <c r="F202" s="208" t="s">
        <v>838</v>
      </c>
      <c r="G202" s="205"/>
      <c r="H202" s="209">
        <v>3.2629999999999999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158</v>
      </c>
      <c r="AU202" s="215" t="s">
        <v>81</v>
      </c>
      <c r="AV202" s="13" t="s">
        <v>83</v>
      </c>
      <c r="AW202" s="13" t="s">
        <v>29</v>
      </c>
      <c r="AX202" s="13" t="s">
        <v>73</v>
      </c>
      <c r="AY202" s="215" t="s">
        <v>148</v>
      </c>
    </row>
    <row r="203" spans="1:65" s="14" customFormat="1">
      <c r="B203" s="216"/>
      <c r="C203" s="217"/>
      <c r="D203" s="206" t="s">
        <v>158</v>
      </c>
      <c r="E203" s="218" t="s">
        <v>1</v>
      </c>
      <c r="F203" s="219" t="s">
        <v>160</v>
      </c>
      <c r="G203" s="217"/>
      <c r="H203" s="220">
        <v>142.26300000000001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158</v>
      </c>
      <c r="AU203" s="226" t="s">
        <v>81</v>
      </c>
      <c r="AV203" s="14" t="s">
        <v>156</v>
      </c>
      <c r="AW203" s="14" t="s">
        <v>29</v>
      </c>
      <c r="AX203" s="14" t="s">
        <v>81</v>
      </c>
      <c r="AY203" s="226" t="s">
        <v>148</v>
      </c>
    </row>
    <row r="204" spans="1:65" s="2" customFormat="1" ht="194.45" customHeight="1">
      <c r="A204" s="34"/>
      <c r="B204" s="35"/>
      <c r="C204" s="191" t="s">
        <v>301</v>
      </c>
      <c r="D204" s="191" t="s">
        <v>151</v>
      </c>
      <c r="E204" s="192" t="s">
        <v>615</v>
      </c>
      <c r="F204" s="193" t="s">
        <v>616</v>
      </c>
      <c r="G204" s="194" t="s">
        <v>174</v>
      </c>
      <c r="H204" s="195">
        <v>9</v>
      </c>
      <c r="I204" s="196"/>
      <c r="J204" s="197">
        <f>ROUND(I204*H204,2)</f>
        <v>0</v>
      </c>
      <c r="K204" s="193" t="s">
        <v>175</v>
      </c>
      <c r="L204" s="39"/>
      <c r="M204" s="198" t="s">
        <v>1</v>
      </c>
      <c r="N204" s="199" t="s">
        <v>38</v>
      </c>
      <c r="O204" s="7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340</v>
      </c>
      <c r="AT204" s="202" t="s">
        <v>151</v>
      </c>
      <c r="AU204" s="202" t="s">
        <v>81</v>
      </c>
      <c r="AY204" s="17" t="s">
        <v>148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81</v>
      </c>
      <c r="BK204" s="203">
        <f>ROUND(I204*H204,2)</f>
        <v>0</v>
      </c>
      <c r="BL204" s="17" t="s">
        <v>340</v>
      </c>
      <c r="BM204" s="202" t="s">
        <v>839</v>
      </c>
    </row>
    <row r="205" spans="1:65" s="13" customFormat="1">
      <c r="B205" s="204"/>
      <c r="C205" s="205"/>
      <c r="D205" s="206" t="s">
        <v>158</v>
      </c>
      <c r="E205" s="207" t="s">
        <v>1</v>
      </c>
      <c r="F205" s="208" t="s">
        <v>203</v>
      </c>
      <c r="G205" s="205"/>
      <c r="H205" s="209">
        <v>9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158</v>
      </c>
      <c r="AU205" s="215" t="s">
        <v>81</v>
      </c>
      <c r="AV205" s="13" t="s">
        <v>83</v>
      </c>
      <c r="AW205" s="13" t="s">
        <v>29</v>
      </c>
      <c r="AX205" s="13" t="s">
        <v>73</v>
      </c>
      <c r="AY205" s="215" t="s">
        <v>148</v>
      </c>
    </row>
    <row r="206" spans="1:65" s="14" customFormat="1">
      <c r="B206" s="216"/>
      <c r="C206" s="217"/>
      <c r="D206" s="206" t="s">
        <v>158</v>
      </c>
      <c r="E206" s="218" t="s">
        <v>1</v>
      </c>
      <c r="F206" s="219" t="s">
        <v>160</v>
      </c>
      <c r="G206" s="217"/>
      <c r="H206" s="220">
        <v>9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158</v>
      </c>
      <c r="AU206" s="226" t="s">
        <v>81</v>
      </c>
      <c r="AV206" s="14" t="s">
        <v>156</v>
      </c>
      <c r="AW206" s="14" t="s">
        <v>29</v>
      </c>
      <c r="AX206" s="14" t="s">
        <v>81</v>
      </c>
      <c r="AY206" s="226" t="s">
        <v>148</v>
      </c>
    </row>
    <row r="207" spans="1:65" s="2" customFormat="1" ht="84">
      <c r="A207" s="34"/>
      <c r="B207" s="35"/>
      <c r="C207" s="191" t="s">
        <v>305</v>
      </c>
      <c r="D207" s="191" t="s">
        <v>151</v>
      </c>
      <c r="E207" s="192" t="s">
        <v>354</v>
      </c>
      <c r="F207" s="193" t="s">
        <v>619</v>
      </c>
      <c r="G207" s="194" t="s">
        <v>181</v>
      </c>
      <c r="H207" s="195">
        <v>2</v>
      </c>
      <c r="I207" s="196"/>
      <c r="J207" s="197">
        <f>ROUND(I207*H207,2)</f>
        <v>0</v>
      </c>
      <c r="K207" s="193" t="s">
        <v>175</v>
      </c>
      <c r="L207" s="39"/>
      <c r="M207" s="198" t="s">
        <v>1</v>
      </c>
      <c r="N207" s="199" t="s">
        <v>38</v>
      </c>
      <c r="O207" s="71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2" t="s">
        <v>340</v>
      </c>
      <c r="AT207" s="202" t="s">
        <v>151</v>
      </c>
      <c r="AU207" s="202" t="s">
        <v>81</v>
      </c>
      <c r="AY207" s="17" t="s">
        <v>148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" t="s">
        <v>81</v>
      </c>
      <c r="BK207" s="203">
        <f>ROUND(I207*H207,2)</f>
        <v>0</v>
      </c>
      <c r="BL207" s="17" t="s">
        <v>340</v>
      </c>
      <c r="BM207" s="202" t="s">
        <v>840</v>
      </c>
    </row>
    <row r="208" spans="1:65" s="13" customFormat="1">
      <c r="B208" s="204"/>
      <c r="C208" s="205"/>
      <c r="D208" s="206" t="s">
        <v>158</v>
      </c>
      <c r="E208" s="207" t="s">
        <v>1</v>
      </c>
      <c r="F208" s="208" t="s">
        <v>83</v>
      </c>
      <c r="G208" s="205"/>
      <c r="H208" s="209">
        <v>2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158</v>
      </c>
      <c r="AU208" s="215" t="s">
        <v>81</v>
      </c>
      <c r="AV208" s="13" t="s">
        <v>83</v>
      </c>
      <c r="AW208" s="13" t="s">
        <v>29</v>
      </c>
      <c r="AX208" s="13" t="s">
        <v>73</v>
      </c>
      <c r="AY208" s="215" t="s">
        <v>148</v>
      </c>
    </row>
    <row r="209" spans="1:65" s="14" customFormat="1">
      <c r="B209" s="216"/>
      <c r="C209" s="217"/>
      <c r="D209" s="206" t="s">
        <v>158</v>
      </c>
      <c r="E209" s="218" t="s">
        <v>1</v>
      </c>
      <c r="F209" s="219" t="s">
        <v>160</v>
      </c>
      <c r="G209" s="217"/>
      <c r="H209" s="220">
        <v>2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158</v>
      </c>
      <c r="AU209" s="226" t="s">
        <v>81</v>
      </c>
      <c r="AV209" s="14" t="s">
        <v>156</v>
      </c>
      <c r="AW209" s="14" t="s">
        <v>29</v>
      </c>
      <c r="AX209" s="14" t="s">
        <v>81</v>
      </c>
      <c r="AY209" s="226" t="s">
        <v>148</v>
      </c>
    </row>
    <row r="210" spans="1:65" s="2" customFormat="1" ht="90" customHeight="1">
      <c r="A210" s="34"/>
      <c r="B210" s="35"/>
      <c r="C210" s="191" t="s">
        <v>310</v>
      </c>
      <c r="D210" s="191" t="s">
        <v>151</v>
      </c>
      <c r="E210" s="192" t="s">
        <v>621</v>
      </c>
      <c r="F210" s="193" t="s">
        <v>622</v>
      </c>
      <c r="G210" s="194" t="s">
        <v>174</v>
      </c>
      <c r="H210" s="195">
        <v>47.954999999999998</v>
      </c>
      <c r="I210" s="196"/>
      <c r="J210" s="197">
        <f>ROUND(I210*H210,2)</f>
        <v>0</v>
      </c>
      <c r="K210" s="193" t="s">
        <v>175</v>
      </c>
      <c r="L210" s="39"/>
      <c r="M210" s="198" t="s">
        <v>1</v>
      </c>
      <c r="N210" s="199" t="s">
        <v>38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340</v>
      </c>
      <c r="AT210" s="202" t="s">
        <v>151</v>
      </c>
      <c r="AU210" s="202" t="s">
        <v>81</v>
      </c>
      <c r="AY210" s="17" t="s">
        <v>148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81</v>
      </c>
      <c r="BK210" s="203">
        <f>ROUND(I210*H210,2)</f>
        <v>0</v>
      </c>
      <c r="BL210" s="17" t="s">
        <v>340</v>
      </c>
      <c r="BM210" s="202" t="s">
        <v>841</v>
      </c>
    </row>
    <row r="211" spans="1:65" s="13" customFormat="1">
      <c r="B211" s="204"/>
      <c r="C211" s="205"/>
      <c r="D211" s="206" t="s">
        <v>158</v>
      </c>
      <c r="E211" s="207" t="s">
        <v>1</v>
      </c>
      <c r="F211" s="208" t="s">
        <v>842</v>
      </c>
      <c r="G211" s="205"/>
      <c r="H211" s="209">
        <v>45.524999999999999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158</v>
      </c>
      <c r="AU211" s="215" t="s">
        <v>81</v>
      </c>
      <c r="AV211" s="13" t="s">
        <v>83</v>
      </c>
      <c r="AW211" s="13" t="s">
        <v>29</v>
      </c>
      <c r="AX211" s="13" t="s">
        <v>73</v>
      </c>
      <c r="AY211" s="215" t="s">
        <v>148</v>
      </c>
    </row>
    <row r="212" spans="1:65" s="13" customFormat="1">
      <c r="B212" s="204"/>
      <c r="C212" s="205"/>
      <c r="D212" s="206" t="s">
        <v>158</v>
      </c>
      <c r="E212" s="207" t="s">
        <v>1</v>
      </c>
      <c r="F212" s="208" t="s">
        <v>837</v>
      </c>
      <c r="G212" s="205"/>
      <c r="H212" s="209">
        <v>2.4300000000000002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158</v>
      </c>
      <c r="AU212" s="215" t="s">
        <v>81</v>
      </c>
      <c r="AV212" s="13" t="s">
        <v>83</v>
      </c>
      <c r="AW212" s="13" t="s">
        <v>29</v>
      </c>
      <c r="AX212" s="13" t="s">
        <v>73</v>
      </c>
      <c r="AY212" s="215" t="s">
        <v>148</v>
      </c>
    </row>
    <row r="213" spans="1:65" s="14" customFormat="1">
      <c r="B213" s="216"/>
      <c r="C213" s="217"/>
      <c r="D213" s="206" t="s">
        <v>158</v>
      </c>
      <c r="E213" s="218" t="s">
        <v>1</v>
      </c>
      <c r="F213" s="219" t="s">
        <v>160</v>
      </c>
      <c r="G213" s="217"/>
      <c r="H213" s="220">
        <v>47.954999999999998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158</v>
      </c>
      <c r="AU213" s="226" t="s">
        <v>81</v>
      </c>
      <c r="AV213" s="14" t="s">
        <v>156</v>
      </c>
      <c r="AW213" s="14" t="s">
        <v>29</v>
      </c>
      <c r="AX213" s="14" t="s">
        <v>81</v>
      </c>
      <c r="AY213" s="226" t="s">
        <v>148</v>
      </c>
    </row>
    <row r="214" spans="1:65" s="2" customFormat="1" ht="90" customHeight="1">
      <c r="A214" s="34"/>
      <c r="B214" s="35"/>
      <c r="C214" s="191" t="s">
        <v>315</v>
      </c>
      <c r="D214" s="191" t="s">
        <v>151</v>
      </c>
      <c r="E214" s="192" t="s">
        <v>625</v>
      </c>
      <c r="F214" s="193" t="s">
        <v>843</v>
      </c>
      <c r="G214" s="194" t="s">
        <v>174</v>
      </c>
      <c r="H214" s="195">
        <v>25.76</v>
      </c>
      <c r="I214" s="196"/>
      <c r="J214" s="197">
        <f>ROUND(I214*H214,2)</f>
        <v>0</v>
      </c>
      <c r="K214" s="193" t="s">
        <v>175</v>
      </c>
      <c r="L214" s="39"/>
      <c r="M214" s="198" t="s">
        <v>1</v>
      </c>
      <c r="N214" s="199" t="s">
        <v>38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340</v>
      </c>
      <c r="AT214" s="202" t="s">
        <v>151</v>
      </c>
      <c r="AU214" s="202" t="s">
        <v>81</v>
      </c>
      <c r="AY214" s="17" t="s">
        <v>148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81</v>
      </c>
      <c r="BK214" s="203">
        <f>ROUND(I214*H214,2)</f>
        <v>0</v>
      </c>
      <c r="BL214" s="17" t="s">
        <v>340</v>
      </c>
      <c r="BM214" s="202" t="s">
        <v>844</v>
      </c>
    </row>
    <row r="215" spans="1:65" s="13" customFormat="1">
      <c r="B215" s="204"/>
      <c r="C215" s="205"/>
      <c r="D215" s="206" t="s">
        <v>158</v>
      </c>
      <c r="E215" s="207" t="s">
        <v>1</v>
      </c>
      <c r="F215" s="208" t="s">
        <v>845</v>
      </c>
      <c r="G215" s="205"/>
      <c r="H215" s="209">
        <v>25.76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158</v>
      </c>
      <c r="AU215" s="215" t="s">
        <v>81</v>
      </c>
      <c r="AV215" s="13" t="s">
        <v>83</v>
      </c>
      <c r="AW215" s="13" t="s">
        <v>29</v>
      </c>
      <c r="AX215" s="13" t="s">
        <v>73</v>
      </c>
      <c r="AY215" s="215" t="s">
        <v>148</v>
      </c>
    </row>
    <row r="216" spans="1:65" s="14" customFormat="1">
      <c r="B216" s="216"/>
      <c r="C216" s="217"/>
      <c r="D216" s="206" t="s">
        <v>158</v>
      </c>
      <c r="E216" s="218" t="s">
        <v>1</v>
      </c>
      <c r="F216" s="219" t="s">
        <v>160</v>
      </c>
      <c r="G216" s="217"/>
      <c r="H216" s="220">
        <v>25.76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158</v>
      </c>
      <c r="AU216" s="226" t="s">
        <v>81</v>
      </c>
      <c r="AV216" s="14" t="s">
        <v>156</v>
      </c>
      <c r="AW216" s="14" t="s">
        <v>29</v>
      </c>
      <c r="AX216" s="14" t="s">
        <v>81</v>
      </c>
      <c r="AY216" s="226" t="s">
        <v>148</v>
      </c>
    </row>
    <row r="217" spans="1:65" s="12" customFormat="1" ht="25.9" customHeight="1">
      <c r="B217" s="175"/>
      <c r="C217" s="176"/>
      <c r="D217" s="177" t="s">
        <v>72</v>
      </c>
      <c r="E217" s="178" t="s">
        <v>120</v>
      </c>
      <c r="F217" s="178" t="s">
        <v>540</v>
      </c>
      <c r="G217" s="176"/>
      <c r="H217" s="176"/>
      <c r="I217" s="179"/>
      <c r="J217" s="180">
        <f>BK217</f>
        <v>0</v>
      </c>
      <c r="K217" s="176"/>
      <c r="L217" s="181"/>
      <c r="M217" s="182"/>
      <c r="N217" s="183"/>
      <c r="O217" s="183"/>
      <c r="P217" s="184">
        <f>SUM(P218:P223)</f>
        <v>0</v>
      </c>
      <c r="Q217" s="183"/>
      <c r="R217" s="184">
        <f>SUM(R218:R223)</f>
        <v>0</v>
      </c>
      <c r="S217" s="183"/>
      <c r="T217" s="185">
        <f>SUM(T218:T223)</f>
        <v>0</v>
      </c>
      <c r="AR217" s="186" t="s">
        <v>149</v>
      </c>
      <c r="AT217" s="187" t="s">
        <v>72</v>
      </c>
      <c r="AU217" s="187" t="s">
        <v>73</v>
      </c>
      <c r="AY217" s="186" t="s">
        <v>148</v>
      </c>
      <c r="BK217" s="188">
        <f>SUM(BK218:BK223)</f>
        <v>0</v>
      </c>
    </row>
    <row r="218" spans="1:65" s="2" customFormat="1" ht="78" customHeight="1">
      <c r="A218" s="34"/>
      <c r="B218" s="35"/>
      <c r="C218" s="191" t="s">
        <v>320</v>
      </c>
      <c r="D218" s="191" t="s">
        <v>151</v>
      </c>
      <c r="E218" s="192" t="s">
        <v>541</v>
      </c>
      <c r="F218" s="193" t="s">
        <v>542</v>
      </c>
      <c r="G218" s="194" t="s">
        <v>181</v>
      </c>
      <c r="H218" s="195">
        <v>1</v>
      </c>
      <c r="I218" s="196"/>
      <c r="J218" s="197">
        <f>ROUND(I218*H218,2)</f>
        <v>0</v>
      </c>
      <c r="K218" s="193" t="s">
        <v>175</v>
      </c>
      <c r="L218" s="39"/>
      <c r="M218" s="198" t="s">
        <v>1</v>
      </c>
      <c r="N218" s="199" t="s">
        <v>38</v>
      </c>
      <c r="O218" s="71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2" t="s">
        <v>156</v>
      </c>
      <c r="AT218" s="202" t="s">
        <v>151</v>
      </c>
      <c r="AU218" s="202" t="s">
        <v>81</v>
      </c>
      <c r="AY218" s="17" t="s">
        <v>148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7" t="s">
        <v>81</v>
      </c>
      <c r="BK218" s="203">
        <f>ROUND(I218*H218,2)</f>
        <v>0</v>
      </c>
      <c r="BL218" s="17" t="s">
        <v>156</v>
      </c>
      <c r="BM218" s="202" t="s">
        <v>846</v>
      </c>
    </row>
    <row r="219" spans="1:65" s="13" customFormat="1">
      <c r="B219" s="204"/>
      <c r="C219" s="205"/>
      <c r="D219" s="206" t="s">
        <v>158</v>
      </c>
      <c r="E219" s="207" t="s">
        <v>1</v>
      </c>
      <c r="F219" s="208" t="s">
        <v>81</v>
      </c>
      <c r="G219" s="205"/>
      <c r="H219" s="209">
        <v>1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158</v>
      </c>
      <c r="AU219" s="215" t="s">
        <v>81</v>
      </c>
      <c r="AV219" s="13" t="s">
        <v>83</v>
      </c>
      <c r="AW219" s="13" t="s">
        <v>29</v>
      </c>
      <c r="AX219" s="13" t="s">
        <v>73</v>
      </c>
      <c r="AY219" s="215" t="s">
        <v>148</v>
      </c>
    </row>
    <row r="220" spans="1:65" s="14" customFormat="1">
      <c r="B220" s="216"/>
      <c r="C220" s="217"/>
      <c r="D220" s="206" t="s">
        <v>158</v>
      </c>
      <c r="E220" s="218" t="s">
        <v>1</v>
      </c>
      <c r="F220" s="219" t="s">
        <v>160</v>
      </c>
      <c r="G220" s="217"/>
      <c r="H220" s="220">
        <v>1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158</v>
      </c>
      <c r="AU220" s="226" t="s">
        <v>81</v>
      </c>
      <c r="AV220" s="14" t="s">
        <v>156</v>
      </c>
      <c r="AW220" s="14" t="s">
        <v>29</v>
      </c>
      <c r="AX220" s="14" t="s">
        <v>81</v>
      </c>
      <c r="AY220" s="226" t="s">
        <v>148</v>
      </c>
    </row>
    <row r="221" spans="1:65" s="2" customFormat="1" ht="24">
      <c r="A221" s="34"/>
      <c r="B221" s="35"/>
      <c r="C221" s="191" t="s">
        <v>325</v>
      </c>
      <c r="D221" s="191" t="s">
        <v>151</v>
      </c>
      <c r="E221" s="192" t="s">
        <v>630</v>
      </c>
      <c r="F221" s="193" t="s">
        <v>631</v>
      </c>
      <c r="G221" s="194" t="s">
        <v>632</v>
      </c>
      <c r="H221" s="195">
        <v>1</v>
      </c>
      <c r="I221" s="196"/>
      <c r="J221" s="197">
        <f>ROUND(I221*H221,2)</f>
        <v>0</v>
      </c>
      <c r="K221" s="193" t="s">
        <v>175</v>
      </c>
      <c r="L221" s="39"/>
      <c r="M221" s="198" t="s">
        <v>1</v>
      </c>
      <c r="N221" s="199" t="s">
        <v>38</v>
      </c>
      <c r="O221" s="71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2" t="s">
        <v>156</v>
      </c>
      <c r="AT221" s="202" t="s">
        <v>151</v>
      </c>
      <c r="AU221" s="202" t="s">
        <v>81</v>
      </c>
      <c r="AY221" s="17" t="s">
        <v>148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" t="s">
        <v>81</v>
      </c>
      <c r="BK221" s="203">
        <f>ROUND(I221*H221,2)</f>
        <v>0</v>
      </c>
      <c r="BL221" s="17" t="s">
        <v>156</v>
      </c>
      <c r="BM221" s="202" t="s">
        <v>847</v>
      </c>
    </row>
    <row r="222" spans="1:65" s="13" customFormat="1">
      <c r="B222" s="204"/>
      <c r="C222" s="205"/>
      <c r="D222" s="206" t="s">
        <v>158</v>
      </c>
      <c r="E222" s="207" t="s">
        <v>1</v>
      </c>
      <c r="F222" s="208" t="s">
        <v>81</v>
      </c>
      <c r="G222" s="205"/>
      <c r="H222" s="209">
        <v>1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158</v>
      </c>
      <c r="AU222" s="215" t="s">
        <v>81</v>
      </c>
      <c r="AV222" s="13" t="s">
        <v>83</v>
      </c>
      <c r="AW222" s="13" t="s">
        <v>29</v>
      </c>
      <c r="AX222" s="13" t="s">
        <v>73</v>
      </c>
      <c r="AY222" s="215" t="s">
        <v>148</v>
      </c>
    </row>
    <row r="223" spans="1:65" s="14" customFormat="1">
      <c r="B223" s="216"/>
      <c r="C223" s="217"/>
      <c r="D223" s="206" t="s">
        <v>158</v>
      </c>
      <c r="E223" s="218" t="s">
        <v>1</v>
      </c>
      <c r="F223" s="219" t="s">
        <v>160</v>
      </c>
      <c r="G223" s="217"/>
      <c r="H223" s="220">
        <v>1</v>
      </c>
      <c r="I223" s="221"/>
      <c r="J223" s="217"/>
      <c r="K223" s="217"/>
      <c r="L223" s="222"/>
      <c r="M223" s="247"/>
      <c r="N223" s="248"/>
      <c r="O223" s="248"/>
      <c r="P223" s="248"/>
      <c r="Q223" s="248"/>
      <c r="R223" s="248"/>
      <c r="S223" s="248"/>
      <c r="T223" s="249"/>
      <c r="AT223" s="226" t="s">
        <v>158</v>
      </c>
      <c r="AU223" s="226" t="s">
        <v>81</v>
      </c>
      <c r="AV223" s="14" t="s">
        <v>156</v>
      </c>
      <c r="AW223" s="14" t="s">
        <v>29</v>
      </c>
      <c r="AX223" s="14" t="s">
        <v>81</v>
      </c>
      <c r="AY223" s="226" t="s">
        <v>148</v>
      </c>
    </row>
    <row r="224" spans="1:65" s="2" customFormat="1" ht="6.95" customHeight="1">
      <c r="A224" s="34"/>
      <c r="B224" s="54"/>
      <c r="C224" s="55"/>
      <c r="D224" s="55"/>
      <c r="E224" s="55"/>
      <c r="F224" s="55"/>
      <c r="G224" s="55"/>
      <c r="H224" s="55"/>
      <c r="I224" s="55"/>
      <c r="J224" s="55"/>
      <c r="K224" s="55"/>
      <c r="L224" s="39"/>
      <c r="M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</row>
  </sheetData>
  <sheetProtection algorithmName="SHA-512" hashValue="WOE/yPBkbwQMfvdlz4JTdlGs5o4JPfnvNFzPErhVGNTBSXz61rC50sQUWnH7V9/3m5AVlBVD8RmlZ69NIOYR6A==" saltValue="sA4HUVxrNSSc5UjoCCng+Q==" spinCount="100000" sheet="1" objects="1" scenarios="1" formatColumns="0" formatRows="0" autoFilter="0"/>
  <autoFilter ref="C127:K223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SO 01 - Oprava trati v ús...</vt:lpstr>
      <vt:lpstr>SO 02 - Oprava trati v ús...</vt:lpstr>
      <vt:lpstr>01 - P 2253 S</vt:lpstr>
      <vt:lpstr>02 - P 2254 S</vt:lpstr>
      <vt:lpstr>03 - P 2255 T km 37,788 v SČ</vt:lpstr>
      <vt:lpstr>04 - P 2256 D+M v km 38,0...</vt:lpstr>
      <vt:lpstr>05 - P 2257 S</vt:lpstr>
      <vt:lpstr>06 - P 2261 S v km 43,804</vt:lpstr>
      <vt:lpstr>07 - P 2262 S  v SČ</vt:lpstr>
      <vt:lpstr>SO 04 - VRN</vt:lpstr>
      <vt:lpstr>'01 - P 2253 S'!Názvy_tisku</vt:lpstr>
      <vt:lpstr>'02 - P 2254 S'!Názvy_tisku</vt:lpstr>
      <vt:lpstr>'03 - P 2255 T km 37,788 v SČ'!Názvy_tisku</vt:lpstr>
      <vt:lpstr>'04 - P 2256 D+M v km 38,0...'!Názvy_tisku</vt:lpstr>
      <vt:lpstr>'05 - P 2257 S'!Názvy_tisku</vt:lpstr>
      <vt:lpstr>'06 - P 2261 S v km 43,804'!Názvy_tisku</vt:lpstr>
      <vt:lpstr>'07 - P 2262 S  v SČ'!Názvy_tisku</vt:lpstr>
      <vt:lpstr>'Rekapitulace stavby'!Názvy_tisku</vt:lpstr>
      <vt:lpstr>'SO 01 - Oprava trati v ús...'!Názvy_tisku</vt:lpstr>
      <vt:lpstr>'SO 02 - Oprava trati v ús...'!Názvy_tisku</vt:lpstr>
      <vt:lpstr>'SO 04 - VRN'!Názvy_tisku</vt:lpstr>
      <vt:lpstr>'01 - P 2253 S'!Oblast_tisku</vt:lpstr>
      <vt:lpstr>'02 - P 2254 S'!Oblast_tisku</vt:lpstr>
      <vt:lpstr>'03 - P 2255 T km 37,788 v SČ'!Oblast_tisku</vt:lpstr>
      <vt:lpstr>'04 - P 2256 D+M v km 38,0...'!Oblast_tisku</vt:lpstr>
      <vt:lpstr>'05 - P 2257 S'!Oblast_tisku</vt:lpstr>
      <vt:lpstr>'06 - P 2261 S v km 43,804'!Oblast_tisku</vt:lpstr>
      <vt:lpstr>'07 - P 2262 S  v SČ'!Oblast_tisku</vt:lpstr>
      <vt:lpstr>'Rekapitulace stavby'!Oblast_tisku</vt:lpstr>
      <vt:lpstr>'SO 01 - Oprava trati v ús...'!Oblast_tisku</vt:lpstr>
      <vt:lpstr>'SO 02 - Oprava trati v ús...'!Oblast_tisku</vt:lpstr>
      <vt:lpstr>'SO 04 -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Marušák Jan</dc:creator>
  <cp:lastModifiedBy>Marušák Jan</cp:lastModifiedBy>
  <dcterms:created xsi:type="dcterms:W3CDTF">2021-02-23T09:04:57Z</dcterms:created>
  <dcterms:modified xsi:type="dcterms:W3CDTF">2021-02-25T08:38:40Z</dcterms:modified>
</cp:coreProperties>
</file>